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A33" lockStructure="1"/>
  <bookViews>
    <workbookView xWindow="-120" yWindow="-120" windowWidth="19440" windowHeight="11040" tabRatio="662"/>
  </bookViews>
  <sheets>
    <sheet name="Instructions" sheetId="24" r:id="rId1"/>
    <sheet name="Data" sheetId="7" r:id="rId2"/>
    <sheet name="Age standardised en" sheetId="20" r:id="rId3"/>
    <sheet name="Age standardised cy" sheetId="21" r:id="rId4"/>
    <sheet name="Progress en" sheetId="18" r:id="rId5"/>
    <sheet name="Progress cy" sheetId="19" r:id="rId6"/>
    <sheet name="Notes en" sheetId="22" r:id="rId7"/>
    <sheet name="Notes cy" sheetId="23" r:id="rId8"/>
    <sheet name="Lookups" sheetId="5" state="hidden" r:id="rId9"/>
  </sheets>
  <externalReferences>
    <externalReference r:id="rId10"/>
  </externalReferences>
  <definedNames>
    <definedName name="English">Data!$C$5</definedName>
    <definedName name="MaxB1" localSheetId="3">Lookups!$C$3</definedName>
    <definedName name="MaxB1" localSheetId="2">Lookups!$C$3</definedName>
    <definedName name="MaxB1" localSheetId="0">[1]Lookups!$C$3</definedName>
    <definedName name="MaxB1" localSheetId="7">Lookups!$C$3</definedName>
    <definedName name="MaxB1" localSheetId="6">Lookups!$C$3</definedName>
    <definedName name="MaxB1" localSheetId="5">Lookups!$C$3</definedName>
    <definedName name="MaxB1" localSheetId="4">Lookups!$C$3</definedName>
    <definedName name="MaxB1">Lookups!$C$3</definedName>
    <definedName name="MaxB2" localSheetId="3">Lookups!$C$4</definedName>
    <definedName name="MaxB2" localSheetId="2">Lookups!$C$4</definedName>
    <definedName name="MaxB2" localSheetId="0">[1]Lookups!$C$4</definedName>
    <definedName name="MaxB2" localSheetId="7">Lookups!$C$4</definedName>
    <definedName name="MaxB2" localSheetId="6">Lookups!$C$4</definedName>
    <definedName name="MaxB2" localSheetId="5">Lookups!$C$4</definedName>
    <definedName name="MaxB2" localSheetId="4">Lookups!$C$4</definedName>
    <definedName name="MaxB2">Lookups!$C$4</definedName>
    <definedName name="MaxB3" localSheetId="3">Lookups!$C$5</definedName>
    <definedName name="MaxB3" localSheetId="2">Lookups!$C$5</definedName>
    <definedName name="MaxB3" localSheetId="0">[1]Lookups!$C$5</definedName>
    <definedName name="MaxB3" localSheetId="7">Lookups!$C$5</definedName>
    <definedName name="MaxB3" localSheetId="6">Lookups!$C$5</definedName>
    <definedName name="MaxB3" localSheetId="5">Lookups!$C$5</definedName>
    <definedName name="MaxB3" localSheetId="4">Lookups!$C$5</definedName>
    <definedName name="MaxB3">Lookups!$C$5</definedName>
    <definedName name="MaxB4" localSheetId="3">Lookups!$C$6</definedName>
    <definedName name="MaxB4" localSheetId="2">Lookups!$C$6</definedName>
    <definedName name="MaxB4" localSheetId="0">[1]Lookups!$C$6</definedName>
    <definedName name="MaxB4" localSheetId="7">Lookups!$C$6</definedName>
    <definedName name="MaxB4" localSheetId="6">Lookups!$C$6</definedName>
    <definedName name="MaxB4" localSheetId="5">Lookups!$C$6</definedName>
    <definedName name="MaxB4" localSheetId="4">Lookups!$C$6</definedName>
    <definedName name="MaxB4">Lookups!$C$6</definedName>
    <definedName name="MaxB5" localSheetId="3">Lookups!$C$7</definedName>
    <definedName name="MaxB5" localSheetId="2">Lookups!$C$7</definedName>
    <definedName name="MaxB5" localSheetId="0">[1]Lookups!$C$7</definedName>
    <definedName name="MaxB5" localSheetId="7">Lookups!$C$7</definedName>
    <definedName name="MaxB5" localSheetId="6">Lookups!$C$7</definedName>
    <definedName name="MaxB5" localSheetId="5">Lookups!$C$7</definedName>
    <definedName name="MaxB5" localSheetId="4">Lookups!$C$7</definedName>
    <definedName name="MaxB5">Lookups!$C$7</definedName>
    <definedName name="MinB1" localSheetId="3">Lookups!$B$3</definedName>
    <definedName name="MinB1" localSheetId="2">Lookups!$B$3</definedName>
    <definedName name="MinB1" localSheetId="0">[1]Lookups!$B$3</definedName>
    <definedName name="MinB1" localSheetId="7">Lookups!$B$3</definedName>
    <definedName name="MinB1" localSheetId="6">Lookups!$B$3</definedName>
    <definedName name="MinB1" localSheetId="5">Lookups!$B$3</definedName>
    <definedName name="MinB1" localSheetId="4">Lookups!$B$3</definedName>
    <definedName name="MinB1">Lookups!$B$3</definedName>
    <definedName name="MinB2" localSheetId="3">Lookups!$B$4</definedName>
    <definedName name="MinB2" localSheetId="2">Lookups!$B$4</definedName>
    <definedName name="MinB2" localSheetId="0">[1]Lookups!$B$4</definedName>
    <definedName name="MinB2" localSheetId="7">Lookups!$B$4</definedName>
    <definedName name="MinB2" localSheetId="6">Lookups!$B$4</definedName>
    <definedName name="MinB2" localSheetId="5">Lookups!$B$4</definedName>
    <definedName name="MinB2" localSheetId="4">Lookups!$B$4</definedName>
    <definedName name="MinB2">Lookups!$B$4</definedName>
    <definedName name="MinB3" localSheetId="3">Lookups!$B$5</definedName>
    <definedName name="MinB3" localSheetId="2">Lookups!$B$5</definedName>
    <definedName name="MinB3" localSheetId="0">[1]Lookups!$B$5</definedName>
    <definedName name="MinB3" localSheetId="7">Lookups!$B$5</definedName>
    <definedName name="MinB3" localSheetId="6">Lookups!$B$5</definedName>
    <definedName name="MinB3" localSheetId="5">Lookups!$B$5</definedName>
    <definedName name="MinB3" localSheetId="4">Lookups!$B$5</definedName>
    <definedName name="MinB3">Lookups!$B$5</definedName>
    <definedName name="MinB4" localSheetId="3">Lookups!$B$6</definedName>
    <definedName name="MinB4" localSheetId="2">Lookups!$B$6</definedName>
    <definedName name="MinB4" localSheetId="0">[1]Lookups!$B$6</definedName>
    <definedName name="MinB4" localSheetId="7">Lookups!$B$6</definedName>
    <definedName name="MinB4" localSheetId="6">Lookups!$B$6</definedName>
    <definedName name="MinB4" localSheetId="5">Lookups!$B$6</definedName>
    <definedName name="MinB4" localSheetId="4">Lookups!$B$6</definedName>
    <definedName name="MinB4">Lookups!$B$6</definedName>
    <definedName name="MinB5" localSheetId="3">Lookups!$B$7</definedName>
    <definedName name="MinB5" localSheetId="2">Lookups!$B$7</definedName>
    <definedName name="MinB5" localSheetId="0">[1]Lookups!$B$7</definedName>
    <definedName name="MinB5" localSheetId="7">Lookups!$B$7</definedName>
    <definedName name="MinB5" localSheetId="6">Lookups!$B$7</definedName>
    <definedName name="MinB5" localSheetId="5">Lookups!$B$7</definedName>
    <definedName name="MinB5" localSheetId="4">Lookups!$B$7</definedName>
    <definedName name="MinB5">Lookups!$B$7</definedName>
    <definedName name="NCYYear1" localSheetId="3">Data!$I$4</definedName>
    <definedName name="NCYYear1" localSheetId="2">Data!$I$4</definedName>
    <definedName name="NCYYear1" localSheetId="0">[1]Data!$I$4</definedName>
    <definedName name="NCYYear1" localSheetId="7">Data!$I$4</definedName>
    <definedName name="NCYYear1" localSheetId="6">Data!$I$4</definedName>
    <definedName name="NCYYear1" localSheetId="5">Data!$I$4</definedName>
    <definedName name="NCYYear1" localSheetId="4">Data!$I$4</definedName>
    <definedName name="NCYYear1">Data!$I$4</definedName>
    <definedName name="NCYYear2" localSheetId="3">Data!$J$4</definedName>
    <definedName name="NCYYear2" localSheetId="2">Data!$J$4</definedName>
    <definedName name="NCYYear2" localSheetId="0">[1]Data!$J$4</definedName>
    <definedName name="NCYYear2" localSheetId="7">Data!$J$4</definedName>
    <definedName name="NCYYear2" localSheetId="6">Data!$J$4</definedName>
    <definedName name="NCYYear2" localSheetId="5">Data!$J$4</definedName>
    <definedName name="NCYYear2" localSheetId="4">Data!$J$4</definedName>
    <definedName name="NCYYear2">Data!$J$4</definedName>
    <definedName name="NCYYear3" localSheetId="3">Data!$K$4</definedName>
    <definedName name="NCYYear3" localSheetId="2">Data!$K$4</definedName>
    <definedName name="NCYYear3" localSheetId="0">[1]Data!$K$4</definedName>
    <definedName name="NCYYear3" localSheetId="7">Data!$K$4</definedName>
    <definedName name="NCYYear3" localSheetId="6">Data!$K$4</definedName>
    <definedName name="NCYYear3" localSheetId="5">Data!$K$4</definedName>
    <definedName name="NCYYear3" localSheetId="4">Data!$K$4</definedName>
    <definedName name="NCYYear3">Data!$K$4</definedName>
    <definedName name="NCYYear4" localSheetId="3">Data!$L$4</definedName>
    <definedName name="NCYYear4" localSheetId="2">Data!$L$4</definedName>
    <definedName name="NCYYear4" localSheetId="0">[1]Data!$L$4</definedName>
    <definedName name="NCYYear4" localSheetId="7">Data!$L$4</definedName>
    <definedName name="NCYYear4" localSheetId="6">Data!$L$4</definedName>
    <definedName name="NCYYear4" localSheetId="5">Data!$L$4</definedName>
    <definedName name="NCYYear4" localSheetId="4">Data!$L$4</definedName>
    <definedName name="NCYYear4">Data!$L$4</definedName>
    <definedName name="NCYYear5" localSheetId="3">Data!$M$4</definedName>
    <definedName name="NCYYear5" localSheetId="2">Data!$M$4</definedName>
    <definedName name="NCYYear5" localSheetId="0">[1]Data!$M$4</definedName>
    <definedName name="NCYYear5" localSheetId="7">Data!$M$4</definedName>
    <definedName name="NCYYear5" localSheetId="6">Data!$M$4</definedName>
    <definedName name="NCYYear5" localSheetId="5">Data!$M$4</definedName>
    <definedName name="NCYYear5" localSheetId="4">Data!$M$4</definedName>
    <definedName name="NCYYear5">Data!$M$4</definedName>
    <definedName name="NCYYear6" localSheetId="3">Data!$N$4</definedName>
    <definedName name="NCYYear6" localSheetId="2">Data!$N$4</definedName>
    <definedName name="NCYYear6" localSheetId="0">[1]Data!$N$4</definedName>
    <definedName name="NCYYear6" localSheetId="7">Data!$N$4</definedName>
    <definedName name="NCYYear6" localSheetId="6">Data!$N$4</definedName>
    <definedName name="NCYYear6" localSheetId="5">Data!$N$4</definedName>
    <definedName name="NCYYear6" localSheetId="4">Data!$N$4</definedName>
    <definedName name="NCYYear6">Data!$N$4</definedName>
    <definedName name="NCYYear7" localSheetId="3">Data!$O$4</definedName>
    <definedName name="NCYYear7" localSheetId="2">Data!$O$4</definedName>
    <definedName name="NCYYear7" localSheetId="7">Data!$O$4</definedName>
    <definedName name="NCYYear7" localSheetId="6">Data!$O$4</definedName>
    <definedName name="NCYYear7" localSheetId="5">Data!$O$4</definedName>
    <definedName name="NCYYear7" localSheetId="4">Data!$O$4</definedName>
    <definedName name="NCYYear7">Data!$O$4</definedName>
    <definedName name="NCYYear8">Data!#REF!</definedName>
    <definedName name="_xlnm.Print_Area" localSheetId="3">'Age standardised cy'!$A$1:$ET$46</definedName>
    <definedName name="_xlnm.Print_Area" localSheetId="2">'Age standardised en'!$A$1:$EU$57</definedName>
    <definedName name="_xlnm.Print_Area" localSheetId="5">'Progress cy'!$D$2:$T$205</definedName>
    <definedName name="_xlnm.Print_Area" localSheetId="4">'Progress en'!$D$2:$T$205</definedName>
    <definedName name="Proc">Data!$C$7</definedName>
    <definedName name="PupilNameProgressPage" localSheetId="5">'Progress cy'!$D$3</definedName>
    <definedName name="PupilNameProgressPage" localSheetId="4">'Progress en'!$D$3</definedName>
    <definedName name="PupilNameProgressPage">#REF!</definedName>
    <definedName name="Reas">Data!$C$8</definedName>
    <definedName name="StandScoreEng" localSheetId="3">Data!$C$21</definedName>
    <definedName name="StandScoreEng" localSheetId="2">Data!$C$21</definedName>
    <definedName name="StandScoreEng" localSheetId="0">[1]Data!$C$21</definedName>
    <definedName name="StandScoreEng" localSheetId="7">Data!$C$21</definedName>
    <definedName name="StandScoreEng" localSheetId="6">Data!$C$21</definedName>
    <definedName name="StandScoreEng" localSheetId="5">Data!$C$21</definedName>
    <definedName name="StandScoreEng" localSheetId="4">Data!$C$21</definedName>
    <definedName name="StandScoreEng">Data!$C$21</definedName>
    <definedName name="StandScoreProc" localSheetId="0">[1]Data!$C$23</definedName>
    <definedName name="StandScoreProc">Data!$C$23</definedName>
    <definedName name="StandScoreReas" localSheetId="3">Data!$C$24</definedName>
    <definedName name="StandScoreReas" localSheetId="2">Data!$C$24</definedName>
    <definedName name="StandScoreReas" localSheetId="0">[1]Data!$C$24</definedName>
    <definedName name="StandScoreReas" localSheetId="7">Data!$C$24</definedName>
    <definedName name="StandScoreReas" localSheetId="6">Data!$C$24</definedName>
    <definedName name="StandScoreReas" localSheetId="5">Data!$C$24</definedName>
    <definedName name="StandScoreReas" localSheetId="4">Data!$C$24</definedName>
    <definedName name="StandScoreReas">Data!$C$24</definedName>
    <definedName name="StandScoreWelsh" localSheetId="3">Data!$C$22</definedName>
    <definedName name="StandScoreWelsh" localSheetId="2">Data!$C$22</definedName>
    <definedName name="StandScoreWelsh" localSheetId="0">[1]Data!$C$22</definedName>
    <definedName name="StandScoreWelsh" localSheetId="7">Data!$C$22</definedName>
    <definedName name="StandScoreWelsh" localSheetId="6">Data!$C$22</definedName>
    <definedName name="StandScoreWelsh" localSheetId="5">Data!$C$22</definedName>
    <definedName name="StandScoreWelsh" localSheetId="4">Data!$C$22</definedName>
    <definedName name="StandScoreWelsh">Data!$C$22</definedName>
    <definedName name="sum">'Age standardised en'!$BJ$5</definedName>
    <definedName name="Welsh">Data!$C$6</definedName>
    <definedName name="Year1" localSheetId="3">Data!$I$3</definedName>
    <definedName name="Year1" localSheetId="2">Data!$I$3</definedName>
    <definedName name="Year1" localSheetId="0">[1]Data!$I$3</definedName>
    <definedName name="Year1" localSheetId="7">Data!$I$3</definedName>
    <definedName name="Year1" localSheetId="6">Data!$I$3</definedName>
    <definedName name="Year1" localSheetId="5">Data!$I$3</definedName>
    <definedName name="Year1" localSheetId="4">Data!$I$3</definedName>
    <definedName name="Year1">Data!$I$3</definedName>
    <definedName name="Year2" localSheetId="3">Data!$J$3</definedName>
    <definedName name="Year2" localSheetId="2">Data!$J$3</definedName>
    <definedName name="Year2" localSheetId="0">[1]Data!$J$3</definedName>
    <definedName name="Year2" localSheetId="7">Data!$J$3</definedName>
    <definedName name="Year2" localSheetId="6">Data!$J$3</definedName>
    <definedName name="Year2" localSheetId="5">Data!$J$3</definedName>
    <definedName name="Year2" localSheetId="4">Data!$J$3</definedName>
    <definedName name="Year2">Data!$J$3</definedName>
    <definedName name="Year3" localSheetId="3">Data!$K$3</definedName>
    <definedName name="Year3" localSheetId="2">Data!$K$3</definedName>
    <definedName name="Year3" localSheetId="0">[1]Data!$K$3</definedName>
    <definedName name="Year3" localSheetId="7">Data!$K$3</definedName>
    <definedName name="Year3" localSheetId="6">Data!$K$3</definedName>
    <definedName name="Year3" localSheetId="5">Data!$K$3</definedName>
    <definedName name="Year3" localSheetId="4">Data!$K$3</definedName>
    <definedName name="Year3">Data!$K$3</definedName>
    <definedName name="Year4" localSheetId="3">Data!$L$3</definedName>
    <definedName name="Year4" localSheetId="2">Data!$L$3</definedName>
    <definedName name="Year4" localSheetId="0">[1]Data!$L$3</definedName>
    <definedName name="Year4" localSheetId="7">Data!$L$3</definedName>
    <definedName name="Year4" localSheetId="6">Data!$L$3</definedName>
    <definedName name="Year4" localSheetId="5">Data!$L$3</definedName>
    <definedName name="Year4" localSheetId="4">Data!$L$3</definedName>
    <definedName name="Year4">Data!$L$3</definedName>
    <definedName name="Year5" localSheetId="3">Data!$M$3</definedName>
    <definedName name="Year5" localSheetId="2">Data!$M$3</definedName>
    <definedName name="Year5" localSheetId="0">[1]Data!$M$3</definedName>
    <definedName name="Year5" localSheetId="7">Data!$M$3</definedName>
    <definedName name="Year5" localSheetId="6">Data!$M$3</definedName>
    <definedName name="Year5" localSheetId="5">Data!$M$3</definedName>
    <definedName name="Year5" localSheetId="4">Data!$M$3</definedName>
    <definedName name="Year5">Data!$M$3</definedName>
    <definedName name="Year6" localSheetId="3">Data!$N$3</definedName>
    <definedName name="Year6" localSheetId="2">Data!$N$3</definedName>
    <definedName name="Year6" localSheetId="0">[1]Data!$N$3</definedName>
    <definedName name="Year6" localSheetId="7">Data!$N$3</definedName>
    <definedName name="Year6" localSheetId="6">Data!$N$3</definedName>
    <definedName name="Year6" localSheetId="5">Data!$N$3</definedName>
    <definedName name="Year6" localSheetId="4">Data!$N$3</definedName>
    <definedName name="Year6">Data!$N$3</definedName>
    <definedName name="Year7" localSheetId="3">Data!$O$3</definedName>
    <definedName name="Year7" localSheetId="2">Data!$O$3</definedName>
    <definedName name="Year7" localSheetId="7">Data!$O$33</definedName>
    <definedName name="Year7" localSheetId="6">Data!$O$3</definedName>
    <definedName name="Year7" localSheetId="5">Data!$O$3</definedName>
    <definedName name="Year7" localSheetId="4">Data!$O$3</definedName>
    <definedName name="Year7">Data!$O$3</definedName>
    <definedName name="Year8">Data!#REF!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J5" i="20" l="1"/>
  <c r="BJ7" i="20"/>
  <c r="D53" i="19" l="1"/>
  <c r="D53" i="18"/>
  <c r="D106" i="19"/>
  <c r="D3" i="19"/>
  <c r="D106" i="18"/>
  <c r="D3" i="18"/>
  <c r="CT13" i="20"/>
  <c r="B32" i="21"/>
  <c r="B38" i="21"/>
  <c r="B26" i="21"/>
  <c r="EQ38" i="21"/>
  <c r="EQ32" i="21"/>
  <c r="EQ26" i="21"/>
  <c r="C20" i="7"/>
  <c r="C18" i="7"/>
  <c r="C17" i="7"/>
  <c r="C16" i="7"/>
  <c r="C14" i="7"/>
  <c r="C13" i="7"/>
  <c r="EN26" i="21" l="1"/>
  <c r="EL26" i="21"/>
  <c r="EJ26" i="21"/>
  <c r="EH26" i="21"/>
  <c r="EF26" i="21"/>
  <c r="ED26" i="21"/>
  <c r="EB26" i="21"/>
  <c r="DZ26" i="21"/>
  <c r="DX26" i="21"/>
  <c r="DV26" i="21"/>
  <c r="DT26" i="21"/>
  <c r="DR26" i="21"/>
  <c r="DP26" i="21"/>
  <c r="DN26" i="21"/>
  <c r="DL26" i="21"/>
  <c r="DJ26" i="21"/>
  <c r="DH26" i="21"/>
  <c r="DF26" i="21"/>
  <c r="DD26" i="21"/>
  <c r="DB26" i="21"/>
  <c r="CZ26" i="21"/>
  <c r="CX26" i="21"/>
  <c r="CV26" i="21"/>
  <c r="CT26" i="21"/>
  <c r="CR26" i="21"/>
  <c r="CP26" i="21"/>
  <c r="CN26" i="21"/>
  <c r="CL26" i="21"/>
  <c r="CJ26" i="21"/>
  <c r="CH26" i="21"/>
  <c r="CF26" i="21"/>
  <c r="CD26" i="21"/>
  <c r="CB26" i="21"/>
  <c r="BZ26" i="21"/>
  <c r="BX26" i="21"/>
  <c r="BV26" i="21"/>
  <c r="BT26" i="21"/>
  <c r="BR26" i="21"/>
  <c r="BP26" i="21"/>
  <c r="BN26" i="21"/>
  <c r="BL26" i="21"/>
  <c r="BJ26" i="21"/>
  <c r="BH26" i="21"/>
  <c r="BF26" i="21"/>
  <c r="BD26" i="21"/>
  <c r="BB26" i="21"/>
  <c r="AZ26" i="21"/>
  <c r="AX26" i="21"/>
  <c r="AV26" i="21"/>
  <c r="AT26" i="21"/>
  <c r="AR26" i="21"/>
  <c r="AP26" i="21"/>
  <c r="AN26" i="21"/>
  <c r="AL26" i="21"/>
  <c r="AJ26" i="21"/>
  <c r="AH26" i="21"/>
  <c r="AF26" i="21"/>
  <c r="AD26" i="21"/>
  <c r="AB26" i="21"/>
  <c r="Z26" i="21"/>
  <c r="X26" i="21"/>
  <c r="V26" i="21"/>
  <c r="T26" i="21"/>
  <c r="R26" i="21"/>
  <c r="P26" i="21"/>
  <c r="N26" i="21"/>
  <c r="L26" i="21"/>
  <c r="J26" i="21"/>
  <c r="H26" i="21"/>
  <c r="F26" i="21"/>
  <c r="D26" i="21"/>
  <c r="EN32" i="21"/>
  <c r="EL32" i="21"/>
  <c r="EJ32" i="21"/>
  <c r="EH32" i="21"/>
  <c r="EF32" i="21"/>
  <c r="ED32" i="21"/>
  <c r="EB32" i="21"/>
  <c r="DZ32" i="21"/>
  <c r="DX32" i="21"/>
  <c r="DV32" i="21"/>
  <c r="DT32" i="21"/>
  <c r="DR32" i="21"/>
  <c r="DP32" i="21"/>
  <c r="DN32" i="21"/>
  <c r="DL32" i="21"/>
  <c r="DJ32" i="21"/>
  <c r="DH32" i="21"/>
  <c r="DF32" i="21"/>
  <c r="DD32" i="21"/>
  <c r="DB32" i="21"/>
  <c r="CZ32" i="21"/>
  <c r="CX32" i="21"/>
  <c r="CV32" i="21"/>
  <c r="CT32" i="21"/>
  <c r="CR32" i="21"/>
  <c r="CP32" i="21"/>
  <c r="CN32" i="21"/>
  <c r="CL32" i="21"/>
  <c r="CJ32" i="21"/>
  <c r="CH32" i="21"/>
  <c r="CF32" i="21"/>
  <c r="CD32" i="21"/>
  <c r="CB32" i="21"/>
  <c r="BZ32" i="21"/>
  <c r="BX32" i="21"/>
  <c r="BV32" i="21"/>
  <c r="BT32" i="21"/>
  <c r="BR32" i="21"/>
  <c r="BP32" i="21"/>
  <c r="BN32" i="21"/>
  <c r="BL32" i="21"/>
  <c r="BJ32" i="21"/>
  <c r="BH32" i="21"/>
  <c r="BF32" i="21"/>
  <c r="BD32" i="21"/>
  <c r="BB32" i="21"/>
  <c r="AZ32" i="21"/>
  <c r="AX32" i="21"/>
  <c r="AV32" i="21"/>
  <c r="AT32" i="21"/>
  <c r="AR32" i="21"/>
  <c r="AP32" i="21"/>
  <c r="AN32" i="21"/>
  <c r="AL32" i="21"/>
  <c r="AJ32" i="21"/>
  <c r="AH32" i="21"/>
  <c r="AF32" i="21"/>
  <c r="AD32" i="21"/>
  <c r="AB32" i="21"/>
  <c r="Z32" i="21"/>
  <c r="X32" i="21"/>
  <c r="V32" i="21"/>
  <c r="T32" i="21"/>
  <c r="R32" i="21"/>
  <c r="P32" i="21"/>
  <c r="N32" i="21"/>
  <c r="L32" i="21"/>
  <c r="J32" i="21"/>
  <c r="H32" i="21"/>
  <c r="F32" i="21"/>
  <c r="D32" i="21"/>
  <c r="EN38" i="21"/>
  <c r="EL38" i="21"/>
  <c r="EJ38" i="21"/>
  <c r="EH38" i="21"/>
  <c r="EF38" i="21"/>
  <c r="ED38" i="21"/>
  <c r="EB38" i="21"/>
  <c r="DZ38" i="21"/>
  <c r="DX38" i="21"/>
  <c r="DV38" i="21"/>
  <c r="DT38" i="21"/>
  <c r="DR38" i="21"/>
  <c r="DP38" i="21"/>
  <c r="DN38" i="21"/>
  <c r="DL38" i="21"/>
  <c r="DJ38" i="21"/>
  <c r="DH38" i="21"/>
  <c r="DF38" i="21"/>
  <c r="DD38" i="21"/>
  <c r="DB38" i="21"/>
  <c r="CZ38" i="21"/>
  <c r="CX38" i="21"/>
  <c r="CV38" i="21"/>
  <c r="CT38" i="21"/>
  <c r="CR38" i="21"/>
  <c r="CP38" i="21"/>
  <c r="CN38" i="21"/>
  <c r="CL38" i="21"/>
  <c r="CJ38" i="21"/>
  <c r="CH38" i="21"/>
  <c r="CF38" i="21"/>
  <c r="CD38" i="21"/>
  <c r="CB38" i="21"/>
  <c r="BZ38" i="21"/>
  <c r="BX38" i="21"/>
  <c r="BV38" i="21"/>
  <c r="BT38" i="21"/>
  <c r="BR38" i="21"/>
  <c r="BP38" i="21"/>
  <c r="BN38" i="21"/>
  <c r="BL38" i="21"/>
  <c r="BJ38" i="21"/>
  <c r="BH38" i="21"/>
  <c r="BF38" i="21"/>
  <c r="BD38" i="21"/>
  <c r="BB38" i="21"/>
  <c r="AZ38" i="21"/>
  <c r="AX38" i="21"/>
  <c r="AV38" i="21"/>
  <c r="AT38" i="21"/>
  <c r="AR38" i="21"/>
  <c r="AP38" i="21"/>
  <c r="AN38" i="21"/>
  <c r="AL38" i="21"/>
  <c r="AJ38" i="21"/>
  <c r="AH38" i="21"/>
  <c r="AF38" i="21"/>
  <c r="AD38" i="21"/>
  <c r="AB38" i="21"/>
  <c r="Z38" i="21"/>
  <c r="X38" i="21"/>
  <c r="V38" i="21"/>
  <c r="T38" i="21"/>
  <c r="R38" i="21"/>
  <c r="P38" i="21"/>
  <c r="N38" i="21"/>
  <c r="L38" i="21"/>
  <c r="J38" i="21"/>
  <c r="H38" i="21"/>
  <c r="F38" i="21"/>
  <c r="D38" i="21"/>
  <c r="EN26" i="20"/>
  <c r="EL26" i="20"/>
  <c r="EJ26" i="20"/>
  <c r="EH26" i="20"/>
  <c r="EF26" i="20"/>
  <c r="ED26" i="20"/>
  <c r="EB26" i="20"/>
  <c r="DZ26" i="20"/>
  <c r="DX26" i="20"/>
  <c r="DV26" i="20"/>
  <c r="DT26" i="20"/>
  <c r="DR26" i="20"/>
  <c r="DP26" i="20"/>
  <c r="DN26" i="20"/>
  <c r="DL26" i="20"/>
  <c r="DJ26" i="20"/>
  <c r="DH26" i="20"/>
  <c r="DF26" i="20"/>
  <c r="DD26" i="20"/>
  <c r="DB26" i="20"/>
  <c r="CZ26" i="20"/>
  <c r="CX26" i="20"/>
  <c r="CV26" i="20"/>
  <c r="CT26" i="20"/>
  <c r="CR26" i="20"/>
  <c r="CP26" i="20"/>
  <c r="CN26" i="20"/>
  <c r="CL26" i="20"/>
  <c r="CJ26" i="20"/>
  <c r="CH26" i="20"/>
  <c r="CF26" i="20"/>
  <c r="CD26" i="20"/>
  <c r="CB26" i="20"/>
  <c r="BZ26" i="20"/>
  <c r="BX26" i="20"/>
  <c r="BV26" i="20"/>
  <c r="BT26" i="20"/>
  <c r="BR26" i="20"/>
  <c r="BP26" i="20"/>
  <c r="BN26" i="20"/>
  <c r="BL26" i="20"/>
  <c r="BJ26" i="20"/>
  <c r="BH26" i="20"/>
  <c r="BF26" i="20"/>
  <c r="BD26" i="20"/>
  <c r="BB26" i="20"/>
  <c r="AZ26" i="20"/>
  <c r="AX26" i="20"/>
  <c r="AV26" i="20"/>
  <c r="AT26" i="20"/>
  <c r="AR26" i="20"/>
  <c r="AP26" i="20"/>
  <c r="AN26" i="20"/>
  <c r="AL26" i="20"/>
  <c r="AJ26" i="20"/>
  <c r="AH26" i="20"/>
  <c r="AF26" i="20"/>
  <c r="AD26" i="20"/>
  <c r="AB26" i="20"/>
  <c r="Z26" i="20"/>
  <c r="X26" i="20"/>
  <c r="V26" i="20"/>
  <c r="T26" i="20"/>
  <c r="R26" i="20"/>
  <c r="P26" i="20"/>
  <c r="N26" i="20"/>
  <c r="L26" i="20"/>
  <c r="J26" i="20"/>
  <c r="H26" i="20"/>
  <c r="F26" i="20"/>
  <c r="B26" i="20"/>
  <c r="B32" i="20"/>
  <c r="B38" i="20"/>
  <c r="EQ26" i="20"/>
  <c r="EQ32" i="20"/>
  <c r="EQ38" i="20"/>
  <c r="F32" i="20"/>
  <c r="H32" i="20"/>
  <c r="J32" i="20"/>
  <c r="L32" i="20"/>
  <c r="N32" i="20"/>
  <c r="P32" i="20"/>
  <c r="R32" i="20"/>
  <c r="T32" i="20"/>
  <c r="V32" i="20"/>
  <c r="X32" i="20"/>
  <c r="Z32" i="20"/>
  <c r="AB32" i="20"/>
  <c r="AD32" i="20"/>
  <c r="AF32" i="20"/>
  <c r="AH32" i="20"/>
  <c r="AJ32" i="20"/>
  <c r="AL32" i="20"/>
  <c r="AN32" i="20"/>
  <c r="AP32" i="20"/>
  <c r="AR32" i="20"/>
  <c r="AT32" i="20"/>
  <c r="AV32" i="20"/>
  <c r="AX32" i="20"/>
  <c r="AZ32" i="20"/>
  <c r="BB32" i="20"/>
  <c r="BD32" i="20"/>
  <c r="BF32" i="20"/>
  <c r="BH32" i="20"/>
  <c r="BJ32" i="20"/>
  <c r="BL32" i="20"/>
  <c r="BN32" i="20"/>
  <c r="BP32" i="20"/>
  <c r="BR32" i="20"/>
  <c r="BT32" i="20"/>
  <c r="BV32" i="20"/>
  <c r="BX32" i="20"/>
  <c r="BZ32" i="20"/>
  <c r="CB32" i="20"/>
  <c r="CD32" i="20"/>
  <c r="CF32" i="20"/>
  <c r="CH32" i="20"/>
  <c r="CJ32" i="20"/>
  <c r="CL32" i="20"/>
  <c r="CN32" i="20"/>
  <c r="CR32" i="20"/>
  <c r="CP32" i="20"/>
  <c r="CT32" i="20"/>
  <c r="CV32" i="20"/>
  <c r="CX32" i="20"/>
  <c r="CZ32" i="20"/>
  <c r="DB32" i="20"/>
  <c r="DD32" i="20"/>
  <c r="DF32" i="20"/>
  <c r="DH32" i="20"/>
  <c r="DL32" i="20"/>
  <c r="DN32" i="20"/>
  <c r="DP32" i="20"/>
  <c r="DR32" i="20"/>
  <c r="DT32" i="20"/>
  <c r="DV32" i="20"/>
  <c r="DX32" i="20"/>
  <c r="DZ32" i="20"/>
  <c r="EB32" i="20"/>
  <c r="ED32" i="20"/>
  <c r="EF32" i="20"/>
  <c r="EH32" i="20"/>
  <c r="EJ32" i="20"/>
  <c r="EL32" i="20"/>
  <c r="EN32" i="20"/>
  <c r="DJ32" i="20"/>
  <c r="EN38" i="20"/>
  <c r="EL38" i="20"/>
  <c r="EJ38" i="20"/>
  <c r="EH38" i="20"/>
  <c r="EF38" i="20"/>
  <c r="ED38" i="20"/>
  <c r="EB38" i="20"/>
  <c r="DZ38" i="20"/>
  <c r="DX38" i="20"/>
  <c r="DV38" i="20"/>
  <c r="DT38" i="20"/>
  <c r="DR38" i="20"/>
  <c r="DP38" i="20"/>
  <c r="DN38" i="20"/>
  <c r="DL38" i="20"/>
  <c r="DJ38" i="20"/>
  <c r="DH38" i="20"/>
  <c r="DF38" i="20"/>
  <c r="DD38" i="20"/>
  <c r="DB38" i="20"/>
  <c r="CZ38" i="20"/>
  <c r="CX38" i="20"/>
  <c r="CV38" i="20"/>
  <c r="CT38" i="20"/>
  <c r="CR38" i="20"/>
  <c r="CP38" i="20"/>
  <c r="CN38" i="20"/>
  <c r="CL38" i="20"/>
  <c r="CJ38" i="20"/>
  <c r="CH38" i="20"/>
  <c r="CF38" i="20"/>
  <c r="CD38" i="20"/>
  <c r="CB38" i="20"/>
  <c r="BZ38" i="20"/>
  <c r="BX38" i="20"/>
  <c r="BV38" i="20"/>
  <c r="BT38" i="20"/>
  <c r="BR38" i="20"/>
  <c r="BP38" i="20"/>
  <c r="BN38" i="20"/>
  <c r="BL38" i="20"/>
  <c r="BJ38" i="20"/>
  <c r="BH38" i="20"/>
  <c r="BF38" i="20"/>
  <c r="BD38" i="20"/>
  <c r="BB38" i="20"/>
  <c r="AZ38" i="20"/>
  <c r="AX38" i="20"/>
  <c r="AV38" i="20"/>
  <c r="AT38" i="20"/>
  <c r="AR38" i="20"/>
  <c r="AP38" i="20"/>
  <c r="AN38" i="20"/>
  <c r="AL38" i="20"/>
  <c r="AJ38" i="20"/>
  <c r="AH38" i="20"/>
  <c r="AF38" i="20"/>
  <c r="AD38" i="20"/>
  <c r="AB38" i="20"/>
  <c r="Z38" i="20"/>
  <c r="X38" i="20"/>
  <c r="V38" i="20"/>
  <c r="T38" i="20"/>
  <c r="R38" i="20"/>
  <c r="P38" i="20"/>
  <c r="N38" i="20"/>
  <c r="L38" i="20"/>
  <c r="J38" i="20"/>
  <c r="H38" i="20"/>
  <c r="F38" i="20"/>
  <c r="D38" i="20"/>
  <c r="D32" i="20"/>
  <c r="D26" i="20"/>
  <c r="CO36" i="21" l="1"/>
  <c r="CO30" i="21"/>
  <c r="CH36" i="20"/>
  <c r="CH30" i="20"/>
  <c r="CH24" i="20"/>
  <c r="CO24" i="21"/>
  <c r="B27" i="7"/>
  <c r="E28" i="7"/>
  <c r="DU13" i="20"/>
  <c r="CE13" i="20"/>
  <c r="CE14" i="20"/>
  <c r="BJ11" i="20"/>
  <c r="BJ9" i="20"/>
  <c r="BR5" i="21"/>
  <c r="DU13" i="21"/>
  <c r="CE13" i="21"/>
  <c r="CE14" i="21"/>
  <c r="BR11" i="21"/>
  <c r="BR9" i="21"/>
  <c r="BR7" i="21"/>
  <c r="A2" i="22"/>
  <c r="A2" i="23"/>
  <c r="BJ13" i="21"/>
  <c r="CY13" i="21"/>
  <c r="BJ14" i="21"/>
  <c r="BJ13" i="20"/>
  <c r="BJ14" i="20"/>
  <c r="R193" i="19"/>
  <c r="R174" i="19" s="1"/>
  <c r="P193" i="19"/>
  <c r="P172" i="19" s="1"/>
  <c r="N193" i="19"/>
  <c r="N160" i="19" s="1"/>
  <c r="L193" i="19"/>
  <c r="L173" i="19" s="1"/>
  <c r="J193" i="19"/>
  <c r="J173" i="19" s="1"/>
  <c r="H193" i="19"/>
  <c r="H179" i="19" s="1"/>
  <c r="P147" i="19"/>
  <c r="P112" i="19" s="1"/>
  <c r="N147" i="19"/>
  <c r="N141" i="19" s="1"/>
  <c r="L147" i="19"/>
  <c r="L123" i="19" s="1"/>
  <c r="J147" i="19"/>
  <c r="J136" i="19" s="1"/>
  <c r="H147" i="19"/>
  <c r="H112" i="19" s="1"/>
  <c r="F147" i="19"/>
  <c r="F128" i="19" s="1"/>
  <c r="P94" i="19"/>
  <c r="P77" i="19" s="1"/>
  <c r="N94" i="19"/>
  <c r="N57" i="19" s="1"/>
  <c r="L94" i="19"/>
  <c r="L72" i="19" s="1"/>
  <c r="J94" i="19"/>
  <c r="J67" i="19" s="1"/>
  <c r="R94" i="19"/>
  <c r="R59" i="19" s="1"/>
  <c r="H94" i="19"/>
  <c r="H68" i="19" s="1"/>
  <c r="F94" i="19"/>
  <c r="F90" i="19" s="1"/>
  <c r="R48" i="19"/>
  <c r="R15" i="19" s="1"/>
  <c r="P48" i="19"/>
  <c r="P14" i="19" s="1"/>
  <c r="N48" i="19"/>
  <c r="N29" i="19" s="1"/>
  <c r="L48" i="19"/>
  <c r="L32" i="19" s="1"/>
  <c r="J48" i="19"/>
  <c r="J43" i="19" s="1"/>
  <c r="H48" i="19"/>
  <c r="H22" i="19" s="1"/>
  <c r="F48" i="19"/>
  <c r="F41" i="19" s="1"/>
  <c r="N33" i="19"/>
  <c r="F50" i="19"/>
  <c r="H50" i="19"/>
  <c r="J50" i="19"/>
  <c r="L50" i="19"/>
  <c r="N50" i="19"/>
  <c r="P50" i="19"/>
  <c r="R50" i="19"/>
  <c r="F51" i="19"/>
  <c r="H51" i="19"/>
  <c r="J51" i="19"/>
  <c r="L51" i="19"/>
  <c r="N51" i="19"/>
  <c r="P51" i="19"/>
  <c r="R51" i="19"/>
  <c r="J65" i="19"/>
  <c r="J71" i="19"/>
  <c r="J74" i="19"/>
  <c r="J76" i="19"/>
  <c r="J79" i="19"/>
  <c r="H83" i="19"/>
  <c r="J83" i="19"/>
  <c r="H86" i="19"/>
  <c r="J92" i="19"/>
  <c r="F96" i="19"/>
  <c r="H96" i="19"/>
  <c r="J96" i="19"/>
  <c r="L96" i="19"/>
  <c r="N96" i="19"/>
  <c r="P96" i="19"/>
  <c r="R96" i="19"/>
  <c r="F97" i="19"/>
  <c r="H97" i="19"/>
  <c r="J97" i="19"/>
  <c r="L97" i="19"/>
  <c r="N97" i="19"/>
  <c r="P97" i="19"/>
  <c r="R97" i="19"/>
  <c r="P114" i="19"/>
  <c r="L115" i="19"/>
  <c r="H126" i="19"/>
  <c r="H131" i="19"/>
  <c r="J132" i="19"/>
  <c r="H135" i="19"/>
  <c r="H139" i="19"/>
  <c r="J140" i="19"/>
  <c r="P141" i="19"/>
  <c r="J144" i="19"/>
  <c r="N145" i="19"/>
  <c r="N115" i="19"/>
  <c r="F149" i="19"/>
  <c r="H149" i="19"/>
  <c r="J149" i="19"/>
  <c r="L149" i="19"/>
  <c r="N149" i="19"/>
  <c r="P149" i="19"/>
  <c r="F150" i="19"/>
  <c r="H150" i="19"/>
  <c r="J150" i="19"/>
  <c r="L150" i="19"/>
  <c r="N150" i="19"/>
  <c r="P150" i="19"/>
  <c r="F156" i="19"/>
  <c r="F157" i="19"/>
  <c r="F158" i="19"/>
  <c r="J158" i="19"/>
  <c r="F159" i="19"/>
  <c r="F160" i="19"/>
  <c r="F161" i="19"/>
  <c r="J161" i="19"/>
  <c r="F162" i="19"/>
  <c r="F163" i="19"/>
  <c r="F164" i="19"/>
  <c r="F165" i="19"/>
  <c r="F166" i="19"/>
  <c r="J166" i="19"/>
  <c r="F167" i="19"/>
  <c r="F168" i="19"/>
  <c r="F169" i="19"/>
  <c r="J169" i="19"/>
  <c r="F170" i="19"/>
  <c r="N170" i="19"/>
  <c r="F171" i="19"/>
  <c r="F172" i="19"/>
  <c r="F173" i="19"/>
  <c r="F174" i="19"/>
  <c r="J174" i="19"/>
  <c r="F175" i="19"/>
  <c r="F176" i="19"/>
  <c r="J176" i="19"/>
  <c r="F177" i="19"/>
  <c r="F178" i="19"/>
  <c r="F179" i="19"/>
  <c r="F180" i="19"/>
  <c r="F181" i="19"/>
  <c r="J181" i="19"/>
  <c r="L181" i="19"/>
  <c r="F182" i="19"/>
  <c r="F183" i="19"/>
  <c r="F184" i="19"/>
  <c r="J184" i="19"/>
  <c r="N184" i="19"/>
  <c r="F185" i="19"/>
  <c r="F186" i="19"/>
  <c r="F187" i="19"/>
  <c r="F188" i="19"/>
  <c r="F189" i="19"/>
  <c r="F190" i="19"/>
  <c r="J190" i="19"/>
  <c r="F191" i="19"/>
  <c r="H195" i="19"/>
  <c r="J195" i="19"/>
  <c r="L195" i="19"/>
  <c r="N195" i="19"/>
  <c r="P195" i="19"/>
  <c r="R195" i="19"/>
  <c r="H196" i="19"/>
  <c r="J196" i="19"/>
  <c r="L196" i="19"/>
  <c r="N196" i="19"/>
  <c r="P196" i="19"/>
  <c r="R196" i="19"/>
  <c r="R193" i="18"/>
  <c r="R174" i="18" s="1"/>
  <c r="P193" i="18"/>
  <c r="P189" i="18" s="1"/>
  <c r="N193" i="18"/>
  <c r="N177" i="18" s="1"/>
  <c r="L193" i="18"/>
  <c r="L190" i="18" s="1"/>
  <c r="J193" i="18"/>
  <c r="J189" i="18" s="1"/>
  <c r="H193" i="18"/>
  <c r="H158" i="18" s="1"/>
  <c r="P147" i="18"/>
  <c r="N147" i="18"/>
  <c r="N137" i="18" s="1"/>
  <c r="L147" i="18"/>
  <c r="L136" i="18" s="1"/>
  <c r="J147" i="18"/>
  <c r="J144" i="18" s="1"/>
  <c r="H147" i="18"/>
  <c r="F147" i="18"/>
  <c r="F144" i="18" s="1"/>
  <c r="R94" i="18"/>
  <c r="R76" i="18" s="1"/>
  <c r="P94" i="18"/>
  <c r="P65" i="18" s="1"/>
  <c r="N94" i="18"/>
  <c r="N92" i="18" s="1"/>
  <c r="L94" i="18"/>
  <c r="L91" i="18" s="1"/>
  <c r="J94" i="18"/>
  <c r="J77" i="18" s="1"/>
  <c r="H94" i="18"/>
  <c r="H89" i="18" s="1"/>
  <c r="F94" i="18"/>
  <c r="F77" i="18" s="1"/>
  <c r="O22" i="7"/>
  <c r="O21" i="7"/>
  <c r="O10" i="7"/>
  <c r="O9" i="7"/>
  <c r="R48" i="18"/>
  <c r="R22" i="18" s="1"/>
  <c r="P48" i="18"/>
  <c r="P40" i="18" s="1"/>
  <c r="N48" i="18"/>
  <c r="N45" i="18" s="1"/>
  <c r="L48" i="18"/>
  <c r="L31" i="18" s="1"/>
  <c r="J48" i="18"/>
  <c r="J46" i="18" s="1"/>
  <c r="H48" i="18"/>
  <c r="H45" i="18" s="1"/>
  <c r="F48" i="18"/>
  <c r="F45" i="18" s="1"/>
  <c r="G16" i="5"/>
  <c r="R196" i="18"/>
  <c r="P196" i="18"/>
  <c r="N196" i="18"/>
  <c r="L196" i="18"/>
  <c r="J196" i="18"/>
  <c r="H196" i="18"/>
  <c r="R195" i="18"/>
  <c r="P195" i="18"/>
  <c r="N195" i="18"/>
  <c r="L195" i="18"/>
  <c r="J195" i="18"/>
  <c r="H195" i="18"/>
  <c r="L191" i="18"/>
  <c r="F191" i="18"/>
  <c r="F190" i="18"/>
  <c r="F189" i="18"/>
  <c r="F188" i="18"/>
  <c r="F187" i="18"/>
  <c r="L186" i="18"/>
  <c r="F186" i="18"/>
  <c r="F185" i="18"/>
  <c r="F184" i="18"/>
  <c r="L183" i="18"/>
  <c r="F183" i="18"/>
  <c r="F182" i="18"/>
  <c r="F181" i="18"/>
  <c r="F180" i="18"/>
  <c r="F179" i="18"/>
  <c r="L178" i="18"/>
  <c r="F178" i="18"/>
  <c r="F177" i="18"/>
  <c r="F176" i="18"/>
  <c r="F175" i="18"/>
  <c r="F174" i="18"/>
  <c r="F173" i="18"/>
  <c r="F172" i="18"/>
  <c r="F171" i="18"/>
  <c r="F170" i="18"/>
  <c r="J169" i="18"/>
  <c r="F169" i="18"/>
  <c r="F168" i="18"/>
  <c r="F167" i="18"/>
  <c r="F166" i="18"/>
  <c r="L165" i="18"/>
  <c r="F165" i="18"/>
  <c r="F164" i="18"/>
  <c r="F163" i="18"/>
  <c r="F162" i="18"/>
  <c r="N161" i="18"/>
  <c r="F161" i="18"/>
  <c r="J160" i="18"/>
  <c r="F160" i="18"/>
  <c r="F159" i="18"/>
  <c r="F158" i="18"/>
  <c r="F157" i="18"/>
  <c r="H156" i="18"/>
  <c r="F156" i="18"/>
  <c r="P150" i="18"/>
  <c r="N150" i="18"/>
  <c r="L150" i="18"/>
  <c r="J150" i="18"/>
  <c r="H150" i="18"/>
  <c r="F150" i="18"/>
  <c r="P149" i="18"/>
  <c r="N149" i="18"/>
  <c r="L149" i="18"/>
  <c r="J149" i="18"/>
  <c r="H149" i="18"/>
  <c r="F149" i="18"/>
  <c r="P146" i="18"/>
  <c r="J142" i="18"/>
  <c r="L137" i="18"/>
  <c r="J132" i="18"/>
  <c r="L120" i="18"/>
  <c r="J117" i="18"/>
  <c r="N111" i="18"/>
  <c r="R97" i="18"/>
  <c r="P97" i="18"/>
  <c r="N97" i="18"/>
  <c r="L97" i="18"/>
  <c r="J97" i="18"/>
  <c r="H97" i="18"/>
  <c r="F97" i="18"/>
  <c r="R96" i="18"/>
  <c r="P96" i="18"/>
  <c r="N96" i="18"/>
  <c r="L96" i="18"/>
  <c r="J96" i="18"/>
  <c r="H96" i="18"/>
  <c r="F96" i="18"/>
  <c r="H67" i="18"/>
  <c r="L77" i="18"/>
  <c r="R51" i="18"/>
  <c r="P51" i="18"/>
  <c r="N51" i="18"/>
  <c r="L51" i="18"/>
  <c r="J51" i="18"/>
  <c r="H51" i="18"/>
  <c r="F51" i="18"/>
  <c r="R50" i="18"/>
  <c r="P50" i="18"/>
  <c r="N50" i="18"/>
  <c r="L50" i="18"/>
  <c r="J50" i="18"/>
  <c r="H50" i="18"/>
  <c r="F50" i="18"/>
  <c r="H34" i="18"/>
  <c r="H30" i="18"/>
  <c r="J28" i="18"/>
  <c r="H23" i="18"/>
  <c r="J21" i="18"/>
  <c r="H21" i="18"/>
  <c r="H16" i="18"/>
  <c r="H15" i="18"/>
  <c r="J12" i="18"/>
  <c r="H12" i="18"/>
  <c r="F11" i="18"/>
  <c r="L157" i="18" l="1"/>
  <c r="L161" i="18"/>
  <c r="L163" i="18"/>
  <c r="L176" i="18"/>
  <c r="L189" i="18"/>
  <c r="L171" i="18"/>
  <c r="L182" i="18"/>
  <c r="L187" i="18"/>
  <c r="L174" i="18"/>
  <c r="L156" i="18"/>
  <c r="L158" i="18"/>
  <c r="L160" i="18"/>
  <c r="L167" i="18"/>
  <c r="L169" i="18"/>
  <c r="L180" i="18"/>
  <c r="F145" i="18"/>
  <c r="F137" i="19"/>
  <c r="F127" i="19"/>
  <c r="F112" i="19"/>
  <c r="N124" i="18"/>
  <c r="F111" i="19"/>
  <c r="F12" i="18"/>
  <c r="H42" i="19"/>
  <c r="R185" i="19"/>
  <c r="R172" i="19"/>
  <c r="R11" i="19"/>
  <c r="R16" i="18"/>
  <c r="R39" i="19"/>
  <c r="R84" i="18"/>
  <c r="N182" i="19"/>
  <c r="N172" i="19"/>
  <c r="N183" i="19"/>
  <c r="J137" i="18"/>
  <c r="H145" i="19"/>
  <c r="H141" i="19"/>
  <c r="P137" i="19"/>
  <c r="P133" i="19"/>
  <c r="P129" i="19"/>
  <c r="H122" i="19"/>
  <c r="J113" i="18"/>
  <c r="H133" i="19"/>
  <c r="P128" i="19"/>
  <c r="H118" i="19"/>
  <c r="J115" i="18"/>
  <c r="J128" i="18"/>
  <c r="H143" i="19"/>
  <c r="P139" i="19"/>
  <c r="P135" i="19"/>
  <c r="H110" i="19"/>
  <c r="F81" i="18"/>
  <c r="L91" i="19"/>
  <c r="L85" i="19"/>
  <c r="L80" i="19"/>
  <c r="L75" i="19"/>
  <c r="F85" i="18"/>
  <c r="P71" i="18"/>
  <c r="L89" i="19"/>
  <c r="L83" i="19"/>
  <c r="L60" i="19"/>
  <c r="P57" i="18"/>
  <c r="F87" i="18"/>
  <c r="R67" i="18"/>
  <c r="L92" i="19"/>
  <c r="L88" i="19"/>
  <c r="L77" i="19"/>
  <c r="P37" i="18"/>
  <c r="P30" i="19"/>
  <c r="N25" i="19"/>
  <c r="R35" i="18"/>
  <c r="R17" i="18"/>
  <c r="R31" i="18"/>
  <c r="R43" i="18"/>
  <c r="R11" i="18"/>
  <c r="R18" i="18"/>
  <c r="R24" i="18"/>
  <c r="P18" i="18"/>
  <c r="P34" i="19"/>
  <c r="P45" i="18"/>
  <c r="L19" i="18"/>
  <c r="L20" i="19"/>
  <c r="J33" i="18"/>
  <c r="J39" i="18"/>
  <c r="J17" i="18"/>
  <c r="J42" i="18"/>
  <c r="J20" i="18"/>
  <c r="J23" i="18"/>
  <c r="J31" i="18"/>
  <c r="J16" i="18"/>
  <c r="J18" i="18"/>
  <c r="J45" i="18"/>
  <c r="H11" i="18"/>
  <c r="F23" i="18"/>
  <c r="L40" i="19"/>
  <c r="P22" i="19"/>
  <c r="P43" i="18"/>
  <c r="H39" i="18"/>
  <c r="R58" i="18"/>
  <c r="L119" i="18"/>
  <c r="L128" i="18"/>
  <c r="L142" i="18"/>
  <c r="J173" i="18"/>
  <c r="N45" i="19"/>
  <c r="H37" i="19"/>
  <c r="P26" i="19"/>
  <c r="P18" i="19"/>
  <c r="P13" i="18"/>
  <c r="P16" i="18"/>
  <c r="P19" i="18"/>
  <c r="P26" i="18"/>
  <c r="H41" i="18"/>
  <c r="L132" i="18"/>
  <c r="L141" i="18"/>
  <c r="L170" i="18"/>
  <c r="L172" i="18"/>
  <c r="L179" i="18"/>
  <c r="L181" i="18"/>
  <c r="J183" i="18"/>
  <c r="J187" i="18"/>
  <c r="P17" i="18"/>
  <c r="P34" i="18"/>
  <c r="H40" i="18"/>
  <c r="J71" i="18"/>
  <c r="L115" i="18"/>
  <c r="L124" i="18"/>
  <c r="L139" i="18"/>
  <c r="F143" i="18"/>
  <c r="R157" i="18"/>
  <c r="L159" i="18"/>
  <c r="L162" i="18"/>
  <c r="L164" i="18"/>
  <c r="L166" i="18"/>
  <c r="L168" i="18"/>
  <c r="L173" i="18"/>
  <c r="L175" i="18"/>
  <c r="L177" i="18"/>
  <c r="L184" i="18"/>
  <c r="L188" i="18"/>
  <c r="L113" i="18"/>
  <c r="N121" i="18"/>
  <c r="L130" i="18"/>
  <c r="L134" i="18"/>
  <c r="L140" i="18"/>
  <c r="L111" i="18"/>
  <c r="N114" i="18"/>
  <c r="L117" i="18"/>
  <c r="L122" i="18"/>
  <c r="N127" i="18"/>
  <c r="N130" i="18"/>
  <c r="N140" i="18"/>
  <c r="L144" i="18"/>
  <c r="L145" i="18"/>
  <c r="P145" i="19"/>
  <c r="P143" i="19"/>
  <c r="H137" i="19"/>
  <c r="F135" i="19"/>
  <c r="P131" i="19"/>
  <c r="H128" i="19"/>
  <c r="F120" i="19"/>
  <c r="H114" i="19"/>
  <c r="L126" i="18"/>
  <c r="L63" i="18"/>
  <c r="R78" i="18"/>
  <c r="H62" i="19"/>
  <c r="H91" i="19"/>
  <c r="H70" i="19"/>
  <c r="R62" i="18"/>
  <c r="H89" i="19"/>
  <c r="R70" i="18"/>
  <c r="R82" i="18"/>
  <c r="R90" i="19"/>
  <c r="R87" i="19"/>
  <c r="H73" i="19"/>
  <c r="F45" i="19"/>
  <c r="N37" i="19"/>
  <c r="F17" i="19"/>
  <c r="F29" i="19"/>
  <c r="N21" i="19"/>
  <c r="L16" i="18"/>
  <c r="N12" i="19"/>
  <c r="F14" i="18"/>
  <c r="F20" i="18"/>
  <c r="F36" i="18"/>
  <c r="F39" i="18"/>
  <c r="H177" i="18"/>
  <c r="P188" i="19"/>
  <c r="P87" i="19"/>
  <c r="R84" i="19"/>
  <c r="R70" i="19"/>
  <c r="P41" i="19"/>
  <c r="P38" i="19"/>
  <c r="P36" i="19"/>
  <c r="P33" i="19"/>
  <c r="H18" i="19"/>
  <c r="J11" i="19"/>
  <c r="N11" i="18"/>
  <c r="H14" i="18"/>
  <c r="F17" i="18"/>
  <c r="H18" i="18"/>
  <c r="F19" i="18"/>
  <c r="P21" i="18"/>
  <c r="H25" i="18"/>
  <c r="H27" i="18"/>
  <c r="H29" i="18"/>
  <c r="F33" i="18"/>
  <c r="F35" i="18"/>
  <c r="F37" i="18"/>
  <c r="P41" i="18"/>
  <c r="F44" i="18"/>
  <c r="F46" i="18"/>
  <c r="R61" i="18"/>
  <c r="R63" i="18"/>
  <c r="J72" i="18"/>
  <c r="R80" i="18"/>
  <c r="R91" i="18"/>
  <c r="L110" i="18"/>
  <c r="J112" i="18"/>
  <c r="L114" i="18"/>
  <c r="J116" i="18"/>
  <c r="L118" i="18"/>
  <c r="J121" i="18"/>
  <c r="J123" i="18"/>
  <c r="J125" i="18"/>
  <c r="L127" i="18"/>
  <c r="J129" i="18"/>
  <c r="J131" i="18"/>
  <c r="J133" i="18"/>
  <c r="L135" i="18"/>
  <c r="L138" i="18"/>
  <c r="J143" i="18"/>
  <c r="J145" i="18"/>
  <c r="R159" i="18"/>
  <c r="R160" i="18"/>
  <c r="R161" i="18"/>
  <c r="J163" i="18"/>
  <c r="R164" i="18"/>
  <c r="J190" i="18"/>
  <c r="P171" i="19"/>
  <c r="P185" i="19"/>
  <c r="J182" i="19"/>
  <c r="J170" i="19"/>
  <c r="J165" i="19"/>
  <c r="J162" i="19"/>
  <c r="J157" i="19"/>
  <c r="L111" i="19"/>
  <c r="F141" i="19"/>
  <c r="F139" i="19"/>
  <c r="F119" i="19"/>
  <c r="J87" i="19"/>
  <c r="J84" i="19"/>
  <c r="J82" i="19"/>
  <c r="J78" i="19"/>
  <c r="J75" i="19"/>
  <c r="J63" i="19"/>
  <c r="P46" i="19"/>
  <c r="P44" i="19"/>
  <c r="P40" i="19"/>
  <c r="P37" i="19"/>
  <c r="R35" i="19"/>
  <c r="R27" i="19"/>
  <c r="R23" i="19"/>
  <c r="F25" i="18"/>
  <c r="F27" i="18"/>
  <c r="F29" i="18"/>
  <c r="F31" i="18"/>
  <c r="F32" i="18"/>
  <c r="P81" i="18"/>
  <c r="J127" i="18"/>
  <c r="J135" i="18"/>
  <c r="H69" i="18"/>
  <c r="R91" i="19"/>
  <c r="H13" i="19"/>
  <c r="P12" i="18"/>
  <c r="P14" i="18"/>
  <c r="H19" i="18"/>
  <c r="F21" i="18"/>
  <c r="P22" i="18"/>
  <c r="F24" i="18"/>
  <c r="H26" i="18"/>
  <c r="F28" i="18"/>
  <c r="P29" i="18"/>
  <c r="P31" i="18"/>
  <c r="H35" i="18"/>
  <c r="H37" i="18"/>
  <c r="F40" i="18"/>
  <c r="J62" i="18"/>
  <c r="H81" i="18"/>
  <c r="J111" i="18"/>
  <c r="L112" i="18"/>
  <c r="L116" i="18"/>
  <c r="J119" i="18"/>
  <c r="L121" i="18"/>
  <c r="L123" i="18"/>
  <c r="L125" i="18"/>
  <c r="L129" i="18"/>
  <c r="L131" i="18"/>
  <c r="L133" i="18"/>
  <c r="J139" i="18"/>
  <c r="J141" i="18"/>
  <c r="J181" i="18"/>
  <c r="R186" i="18"/>
  <c r="R187" i="18"/>
  <c r="R190" i="18"/>
  <c r="P191" i="19"/>
  <c r="J189" i="19"/>
  <c r="P180" i="19"/>
  <c r="P177" i="19"/>
  <c r="P175" i="19"/>
  <c r="F113" i="19"/>
  <c r="F145" i="19"/>
  <c r="F143" i="19"/>
  <c r="F133" i="19"/>
  <c r="F131" i="19"/>
  <c r="N122" i="19"/>
  <c r="N113" i="19"/>
  <c r="R80" i="19"/>
  <c r="P74" i="19"/>
  <c r="P71" i="19"/>
  <c r="J69" i="19"/>
  <c r="P13" i="19"/>
  <c r="P45" i="19"/>
  <c r="P42" i="19"/>
  <c r="J35" i="19"/>
  <c r="R31" i="19"/>
  <c r="J27" i="19"/>
  <c r="J23" i="19"/>
  <c r="J19" i="19"/>
  <c r="P168" i="19"/>
  <c r="P164" i="19"/>
  <c r="P160" i="19"/>
  <c r="P156" i="19"/>
  <c r="P169" i="19"/>
  <c r="P165" i="19"/>
  <c r="P161" i="19"/>
  <c r="P157" i="19"/>
  <c r="P183" i="19"/>
  <c r="N191" i="19"/>
  <c r="N188" i="19"/>
  <c r="N186" i="19"/>
  <c r="N179" i="19"/>
  <c r="N174" i="19"/>
  <c r="N167" i="19"/>
  <c r="N164" i="19"/>
  <c r="N159" i="19"/>
  <c r="N156" i="19"/>
  <c r="N171" i="19"/>
  <c r="N158" i="19"/>
  <c r="N190" i="19"/>
  <c r="N187" i="19"/>
  <c r="N180" i="19"/>
  <c r="N178" i="19"/>
  <c r="N176" i="19"/>
  <c r="N175" i="19"/>
  <c r="N168" i="19"/>
  <c r="N163" i="19"/>
  <c r="L189" i="19"/>
  <c r="L166" i="19"/>
  <c r="L170" i="19"/>
  <c r="L162" i="19"/>
  <c r="H185" i="19"/>
  <c r="H180" i="19"/>
  <c r="H177" i="19"/>
  <c r="H172" i="19"/>
  <c r="H156" i="19"/>
  <c r="H187" i="19"/>
  <c r="H189" i="19"/>
  <c r="H188" i="19"/>
  <c r="R190" i="19"/>
  <c r="R188" i="19"/>
  <c r="R182" i="19"/>
  <c r="R180" i="19"/>
  <c r="R177" i="19"/>
  <c r="L187" i="19"/>
  <c r="L179" i="19"/>
  <c r="L171" i="19"/>
  <c r="L158" i="19"/>
  <c r="L175" i="19"/>
  <c r="P124" i="19"/>
  <c r="P120" i="19"/>
  <c r="P116" i="19"/>
  <c r="P122" i="19"/>
  <c r="N139" i="19"/>
  <c r="N137" i="19"/>
  <c r="N135" i="19"/>
  <c r="N133" i="19"/>
  <c r="N121" i="19"/>
  <c r="N114" i="19"/>
  <c r="N131" i="19"/>
  <c r="N129" i="19"/>
  <c r="N143" i="19"/>
  <c r="J117" i="19"/>
  <c r="J138" i="19"/>
  <c r="J130" i="19"/>
  <c r="J125" i="19"/>
  <c r="J116" i="19"/>
  <c r="H120" i="19"/>
  <c r="P58" i="19"/>
  <c r="P90" i="19"/>
  <c r="P85" i="19"/>
  <c r="J91" i="19"/>
  <c r="J90" i="19"/>
  <c r="J88" i="19"/>
  <c r="J86" i="19"/>
  <c r="J80" i="19"/>
  <c r="J72" i="19"/>
  <c r="J70" i="19"/>
  <c r="R83" i="19"/>
  <c r="R82" i="19"/>
  <c r="R74" i="19"/>
  <c r="R72" i="19"/>
  <c r="R92" i="19"/>
  <c r="R88" i="19"/>
  <c r="R78" i="19"/>
  <c r="R76" i="19"/>
  <c r="R71" i="19"/>
  <c r="R67" i="19"/>
  <c r="R86" i="19"/>
  <c r="R79" i="19"/>
  <c r="R75" i="19"/>
  <c r="R65" i="19"/>
  <c r="F74" i="19"/>
  <c r="N17" i="19"/>
  <c r="N13" i="19"/>
  <c r="N41" i="19"/>
  <c r="L44" i="19"/>
  <c r="L28" i="19"/>
  <c r="L16" i="19"/>
  <c r="L12" i="19"/>
  <c r="L11" i="19"/>
  <c r="L36" i="19"/>
  <c r="L24" i="19"/>
  <c r="H45" i="19"/>
  <c r="H44" i="19"/>
  <c r="H38" i="19"/>
  <c r="H26" i="19"/>
  <c r="H46" i="19"/>
  <c r="H40" i="19"/>
  <c r="H33" i="19"/>
  <c r="H30" i="19"/>
  <c r="H14" i="19"/>
  <c r="H41" i="19"/>
  <c r="H36" i="19"/>
  <c r="H34" i="19"/>
  <c r="F33" i="19"/>
  <c r="F21" i="19"/>
  <c r="F13" i="19"/>
  <c r="F37" i="19"/>
  <c r="F25" i="19"/>
  <c r="F12" i="19"/>
  <c r="L178" i="19"/>
  <c r="N60" i="19"/>
  <c r="N64" i="19"/>
  <c r="N59" i="19"/>
  <c r="N63" i="19"/>
  <c r="N58" i="19"/>
  <c r="N62" i="19"/>
  <c r="N66" i="19"/>
  <c r="N61" i="19"/>
  <c r="N65" i="19"/>
  <c r="N67" i="19"/>
  <c r="N71" i="19"/>
  <c r="N75" i="19"/>
  <c r="N79" i="19"/>
  <c r="N83" i="19"/>
  <c r="N87" i="19"/>
  <c r="N91" i="19"/>
  <c r="N68" i="19"/>
  <c r="N69" i="19"/>
  <c r="N72" i="19"/>
  <c r="N82" i="19"/>
  <c r="N85" i="19"/>
  <c r="N88" i="19"/>
  <c r="N70" i="19"/>
  <c r="N73" i="19"/>
  <c r="N76" i="19"/>
  <c r="N86" i="19"/>
  <c r="N89" i="19"/>
  <c r="N92" i="19"/>
  <c r="N74" i="19"/>
  <c r="N77" i="19"/>
  <c r="N80" i="19"/>
  <c r="N90" i="19"/>
  <c r="L186" i="19"/>
  <c r="L167" i="19"/>
  <c r="L163" i="19"/>
  <c r="L159" i="19"/>
  <c r="F60" i="19"/>
  <c r="F64" i="19"/>
  <c r="F59" i="19"/>
  <c r="F63" i="19"/>
  <c r="F58" i="19"/>
  <c r="F62" i="19"/>
  <c r="F66" i="19"/>
  <c r="F57" i="19"/>
  <c r="F71" i="19"/>
  <c r="F75" i="19"/>
  <c r="F79" i="19"/>
  <c r="F83" i="19"/>
  <c r="F87" i="19"/>
  <c r="F91" i="19"/>
  <c r="F61" i="19"/>
  <c r="F78" i="19"/>
  <c r="F81" i="19"/>
  <c r="F84" i="19"/>
  <c r="F65" i="19"/>
  <c r="F72" i="19"/>
  <c r="F82" i="19"/>
  <c r="F85" i="19"/>
  <c r="F88" i="19"/>
  <c r="F67" i="19"/>
  <c r="F68" i="19"/>
  <c r="F69" i="19"/>
  <c r="F70" i="19"/>
  <c r="F73" i="19"/>
  <c r="F76" i="19"/>
  <c r="F86" i="19"/>
  <c r="F89" i="19"/>
  <c r="F92" i="19"/>
  <c r="R156" i="19"/>
  <c r="R160" i="19"/>
  <c r="R164" i="19"/>
  <c r="R168" i="19"/>
  <c r="R159" i="19"/>
  <c r="R163" i="19"/>
  <c r="R167" i="19"/>
  <c r="R171" i="19"/>
  <c r="R175" i="19"/>
  <c r="R179" i="19"/>
  <c r="R183" i="19"/>
  <c r="R187" i="19"/>
  <c r="R191" i="19"/>
  <c r="J156" i="19"/>
  <c r="J160" i="19"/>
  <c r="J164" i="19"/>
  <c r="J168" i="19"/>
  <c r="J159" i="19"/>
  <c r="J163" i="19"/>
  <c r="J167" i="19"/>
  <c r="J171" i="19"/>
  <c r="J175" i="19"/>
  <c r="J179" i="19"/>
  <c r="J183" i="19"/>
  <c r="J187" i="19"/>
  <c r="J191" i="19"/>
  <c r="L191" i="19"/>
  <c r="R189" i="19"/>
  <c r="P187" i="19"/>
  <c r="J186" i="19"/>
  <c r="L185" i="19"/>
  <c r="R184" i="19"/>
  <c r="H184" i="19"/>
  <c r="L183" i="19"/>
  <c r="R181" i="19"/>
  <c r="H181" i="19"/>
  <c r="P179" i="19"/>
  <c r="J178" i="19"/>
  <c r="L177" i="19"/>
  <c r="R176" i="19"/>
  <c r="H176" i="19"/>
  <c r="R173" i="19"/>
  <c r="H173" i="19"/>
  <c r="R170" i="19"/>
  <c r="H169" i="19"/>
  <c r="H168" i="19"/>
  <c r="H165" i="19"/>
  <c r="H164" i="19"/>
  <c r="H161" i="19"/>
  <c r="H160" i="19"/>
  <c r="H157" i="19"/>
  <c r="L157" i="19"/>
  <c r="L161" i="19"/>
  <c r="L165" i="19"/>
  <c r="L169" i="19"/>
  <c r="L156" i="19"/>
  <c r="L160" i="19"/>
  <c r="L164" i="19"/>
  <c r="L168" i="19"/>
  <c r="L172" i="19"/>
  <c r="L176" i="19"/>
  <c r="L180" i="19"/>
  <c r="L184" i="19"/>
  <c r="L188" i="19"/>
  <c r="P159" i="19"/>
  <c r="P163" i="19"/>
  <c r="P167" i="19"/>
  <c r="P158" i="19"/>
  <c r="P162" i="19"/>
  <c r="P166" i="19"/>
  <c r="P170" i="19"/>
  <c r="P174" i="19"/>
  <c r="P178" i="19"/>
  <c r="P182" i="19"/>
  <c r="P186" i="19"/>
  <c r="P190" i="19"/>
  <c r="H159" i="19"/>
  <c r="H163" i="19"/>
  <c r="H167" i="19"/>
  <c r="H171" i="19"/>
  <c r="H158" i="19"/>
  <c r="H162" i="19"/>
  <c r="H166" i="19"/>
  <c r="H170" i="19"/>
  <c r="H174" i="19"/>
  <c r="H178" i="19"/>
  <c r="H182" i="19"/>
  <c r="H186" i="19"/>
  <c r="H190" i="19"/>
  <c r="H191" i="19"/>
  <c r="L190" i="19"/>
  <c r="P189" i="19"/>
  <c r="J188" i="19"/>
  <c r="R186" i="19"/>
  <c r="J185" i="19"/>
  <c r="P184" i="19"/>
  <c r="H183" i="19"/>
  <c r="L182" i="19"/>
  <c r="P181" i="19"/>
  <c r="J180" i="19"/>
  <c r="R178" i="19"/>
  <c r="J177" i="19"/>
  <c r="P176" i="19"/>
  <c r="H175" i="19"/>
  <c r="L174" i="19"/>
  <c r="P173" i="19"/>
  <c r="J172" i="19"/>
  <c r="R169" i="19"/>
  <c r="R166" i="19"/>
  <c r="R165" i="19"/>
  <c r="R162" i="19"/>
  <c r="R161" i="19"/>
  <c r="R158" i="19"/>
  <c r="R157" i="19"/>
  <c r="J110" i="19"/>
  <c r="J111" i="19"/>
  <c r="J118" i="19"/>
  <c r="J119" i="19"/>
  <c r="J126" i="19"/>
  <c r="J127" i="19"/>
  <c r="J112" i="19"/>
  <c r="J113" i="19"/>
  <c r="J120" i="19"/>
  <c r="J121" i="19"/>
  <c r="J128" i="19"/>
  <c r="J129" i="19"/>
  <c r="J131" i="19"/>
  <c r="J133" i="19"/>
  <c r="J135" i="19"/>
  <c r="J137" i="19"/>
  <c r="J139" i="19"/>
  <c r="J141" i="19"/>
  <c r="J143" i="19"/>
  <c r="J145" i="19"/>
  <c r="J114" i="19"/>
  <c r="J115" i="19"/>
  <c r="J122" i="19"/>
  <c r="J123" i="19"/>
  <c r="J142" i="19"/>
  <c r="J134" i="19"/>
  <c r="J124" i="19"/>
  <c r="N84" i="19"/>
  <c r="N81" i="19"/>
  <c r="F80" i="19"/>
  <c r="N78" i="19"/>
  <c r="F77" i="19"/>
  <c r="N189" i="19"/>
  <c r="N185" i="19"/>
  <c r="N181" i="19"/>
  <c r="N177" i="19"/>
  <c r="N173" i="19"/>
  <c r="N169" i="19"/>
  <c r="N165" i="19"/>
  <c r="N161" i="19"/>
  <c r="N157" i="19"/>
  <c r="P111" i="19"/>
  <c r="P113" i="19"/>
  <c r="P115" i="19"/>
  <c r="P117" i="19"/>
  <c r="P119" i="19"/>
  <c r="P121" i="19"/>
  <c r="P123" i="19"/>
  <c r="P125" i="19"/>
  <c r="P127" i="19"/>
  <c r="H111" i="19"/>
  <c r="H113" i="19"/>
  <c r="H115" i="19"/>
  <c r="H117" i="19"/>
  <c r="H119" i="19"/>
  <c r="H121" i="19"/>
  <c r="H123" i="19"/>
  <c r="H125" i="19"/>
  <c r="H127" i="19"/>
  <c r="H129" i="19"/>
  <c r="L145" i="19"/>
  <c r="P144" i="19"/>
  <c r="H144" i="19"/>
  <c r="L143" i="19"/>
  <c r="P142" i="19"/>
  <c r="H142" i="19"/>
  <c r="L141" i="19"/>
  <c r="P140" i="19"/>
  <c r="H140" i="19"/>
  <c r="L139" i="19"/>
  <c r="P138" i="19"/>
  <c r="H138" i="19"/>
  <c r="L137" i="19"/>
  <c r="P136" i="19"/>
  <c r="H136" i="19"/>
  <c r="L135" i="19"/>
  <c r="P134" i="19"/>
  <c r="H134" i="19"/>
  <c r="L133" i="19"/>
  <c r="P132" i="19"/>
  <c r="H132" i="19"/>
  <c r="L131" i="19"/>
  <c r="P130" i="19"/>
  <c r="H130" i="19"/>
  <c r="L129" i="19"/>
  <c r="N128" i="19"/>
  <c r="N127" i="19"/>
  <c r="P126" i="19"/>
  <c r="F126" i="19"/>
  <c r="F125" i="19"/>
  <c r="H124" i="19"/>
  <c r="L121" i="19"/>
  <c r="N120" i="19"/>
  <c r="N119" i="19"/>
  <c r="P118" i="19"/>
  <c r="F118" i="19"/>
  <c r="F117" i="19"/>
  <c r="H116" i="19"/>
  <c r="L113" i="19"/>
  <c r="N112" i="19"/>
  <c r="N111" i="19"/>
  <c r="P110" i="19"/>
  <c r="F110" i="19"/>
  <c r="L59" i="19"/>
  <c r="L63" i="19"/>
  <c r="L58" i="19"/>
  <c r="L62" i="19"/>
  <c r="L57" i="19"/>
  <c r="L61" i="19"/>
  <c r="L65" i="19"/>
  <c r="L69" i="19"/>
  <c r="L68" i="19"/>
  <c r="L70" i="19"/>
  <c r="L74" i="19"/>
  <c r="L78" i="19"/>
  <c r="L82" i="19"/>
  <c r="L86" i="19"/>
  <c r="L90" i="19"/>
  <c r="P89" i="19"/>
  <c r="L87" i="19"/>
  <c r="P86" i="19"/>
  <c r="H85" i="19"/>
  <c r="L84" i="19"/>
  <c r="P83" i="19"/>
  <c r="H82" i="19"/>
  <c r="L81" i="19"/>
  <c r="H79" i="19"/>
  <c r="P73" i="19"/>
  <c r="L71" i="19"/>
  <c r="P70" i="19"/>
  <c r="P62" i="19"/>
  <c r="N166" i="19"/>
  <c r="N162" i="19"/>
  <c r="N144" i="19"/>
  <c r="F144" i="19"/>
  <c r="N142" i="19"/>
  <c r="F142" i="19"/>
  <c r="N140" i="19"/>
  <c r="F140" i="19"/>
  <c r="N138" i="19"/>
  <c r="F138" i="19"/>
  <c r="N136" i="19"/>
  <c r="F136" i="19"/>
  <c r="N134" i="19"/>
  <c r="F134" i="19"/>
  <c r="N132" i="19"/>
  <c r="F132" i="19"/>
  <c r="N130" i="19"/>
  <c r="F130" i="19"/>
  <c r="L127" i="19"/>
  <c r="N126" i="19"/>
  <c r="N125" i="19"/>
  <c r="F124" i="19"/>
  <c r="F123" i="19"/>
  <c r="L119" i="19"/>
  <c r="N118" i="19"/>
  <c r="N117" i="19"/>
  <c r="F116" i="19"/>
  <c r="F115" i="19"/>
  <c r="N110" i="19"/>
  <c r="P82" i="19"/>
  <c r="H81" i="19"/>
  <c r="P79" i="19"/>
  <c r="H78" i="19"/>
  <c r="H75" i="19"/>
  <c r="P69" i="19"/>
  <c r="P68" i="19"/>
  <c r="L66" i="19"/>
  <c r="L110" i="19"/>
  <c r="L112" i="19"/>
  <c r="L114" i="19"/>
  <c r="L116" i="19"/>
  <c r="L118" i="19"/>
  <c r="L120" i="19"/>
  <c r="L122" i="19"/>
  <c r="L124" i="19"/>
  <c r="L126" i="19"/>
  <c r="L128" i="19"/>
  <c r="L144" i="19"/>
  <c r="L142" i="19"/>
  <c r="L140" i="19"/>
  <c r="L138" i="19"/>
  <c r="L136" i="19"/>
  <c r="L134" i="19"/>
  <c r="L132" i="19"/>
  <c r="L130" i="19"/>
  <c r="F129" i="19"/>
  <c r="L125" i="19"/>
  <c r="N124" i="19"/>
  <c r="N123" i="19"/>
  <c r="F122" i="19"/>
  <c r="F121" i="19"/>
  <c r="L117" i="19"/>
  <c r="N116" i="19"/>
  <c r="F114" i="19"/>
  <c r="P57" i="19"/>
  <c r="P61" i="19"/>
  <c r="P65" i="19"/>
  <c r="P60" i="19"/>
  <c r="P64" i="19"/>
  <c r="P59" i="19"/>
  <c r="P63" i="19"/>
  <c r="P67" i="19"/>
  <c r="P66" i="19"/>
  <c r="P72" i="19"/>
  <c r="P76" i="19"/>
  <c r="P80" i="19"/>
  <c r="P84" i="19"/>
  <c r="P88" i="19"/>
  <c r="P92" i="19"/>
  <c r="H57" i="19"/>
  <c r="H61" i="19"/>
  <c r="H65" i="19"/>
  <c r="H60" i="19"/>
  <c r="H64" i="19"/>
  <c r="H59" i="19"/>
  <c r="H63" i="19"/>
  <c r="H67" i="19"/>
  <c r="H69" i="19"/>
  <c r="H72" i="19"/>
  <c r="H76" i="19"/>
  <c r="H80" i="19"/>
  <c r="H84" i="19"/>
  <c r="H88" i="19"/>
  <c r="H92" i="19"/>
  <c r="P91" i="19"/>
  <c r="H90" i="19"/>
  <c r="H87" i="19"/>
  <c r="P81" i="19"/>
  <c r="L79" i="19"/>
  <c r="P78" i="19"/>
  <c r="H77" i="19"/>
  <c r="L76" i="19"/>
  <c r="P75" i="19"/>
  <c r="H74" i="19"/>
  <c r="L73" i="19"/>
  <c r="H71" i="19"/>
  <c r="L67" i="19"/>
  <c r="H66" i="19"/>
  <c r="L64" i="19"/>
  <c r="H58" i="19"/>
  <c r="R58" i="19"/>
  <c r="R62" i="19"/>
  <c r="R66" i="19"/>
  <c r="R57" i="19"/>
  <c r="R61" i="19"/>
  <c r="R60" i="19"/>
  <c r="R64" i="19"/>
  <c r="R68" i="19"/>
  <c r="J58" i="19"/>
  <c r="J62" i="19"/>
  <c r="J66" i="19"/>
  <c r="J57" i="19"/>
  <c r="J61" i="19"/>
  <c r="J60" i="19"/>
  <c r="J64" i="19"/>
  <c r="J68" i="19"/>
  <c r="R89" i="19"/>
  <c r="J89" i="19"/>
  <c r="R85" i="19"/>
  <c r="J85" i="19"/>
  <c r="R81" i="19"/>
  <c r="J81" i="19"/>
  <c r="R77" i="19"/>
  <c r="J77" i="19"/>
  <c r="R73" i="19"/>
  <c r="J73" i="19"/>
  <c r="R69" i="19"/>
  <c r="R63" i="19"/>
  <c r="J59" i="19"/>
  <c r="R14" i="19"/>
  <c r="R18" i="19"/>
  <c r="R22" i="19"/>
  <c r="R26" i="19"/>
  <c r="R30" i="19"/>
  <c r="R34" i="19"/>
  <c r="R38" i="19"/>
  <c r="R42" i="19"/>
  <c r="R46" i="19"/>
  <c r="R13" i="19"/>
  <c r="R17" i="19"/>
  <c r="R21" i="19"/>
  <c r="R25" i="19"/>
  <c r="R29" i="19"/>
  <c r="R33" i="19"/>
  <c r="R37" i="19"/>
  <c r="R41" i="19"/>
  <c r="R45" i="19"/>
  <c r="R12" i="19"/>
  <c r="R16" i="19"/>
  <c r="R20" i="19"/>
  <c r="R24" i="19"/>
  <c r="R28" i="19"/>
  <c r="R32" i="19"/>
  <c r="R36" i="19"/>
  <c r="R40" i="19"/>
  <c r="R44" i="19"/>
  <c r="J14" i="19"/>
  <c r="J18" i="19"/>
  <c r="J22" i="19"/>
  <c r="J26" i="19"/>
  <c r="J30" i="19"/>
  <c r="J34" i="19"/>
  <c r="J38" i="19"/>
  <c r="J42" i="19"/>
  <c r="J46" i="19"/>
  <c r="J13" i="19"/>
  <c r="J17" i="19"/>
  <c r="J21" i="19"/>
  <c r="J25" i="19"/>
  <c r="J29" i="19"/>
  <c r="J33" i="19"/>
  <c r="J37" i="19"/>
  <c r="J41" i="19"/>
  <c r="J45" i="19"/>
  <c r="J12" i="19"/>
  <c r="J16" i="19"/>
  <c r="J20" i="19"/>
  <c r="J24" i="19"/>
  <c r="J28" i="19"/>
  <c r="J32" i="19"/>
  <c r="J36" i="19"/>
  <c r="J40" i="19"/>
  <c r="J44" i="19"/>
  <c r="R43" i="19"/>
  <c r="J39" i="19"/>
  <c r="J31" i="19"/>
  <c r="R19" i="19"/>
  <c r="J15" i="19"/>
  <c r="N46" i="19"/>
  <c r="F46" i="19"/>
  <c r="L45" i="19"/>
  <c r="P43" i="19"/>
  <c r="H43" i="19"/>
  <c r="N42" i="19"/>
  <c r="F42" i="19"/>
  <c r="L41" i="19"/>
  <c r="P39" i="19"/>
  <c r="H39" i="19"/>
  <c r="N38" i="19"/>
  <c r="F38" i="19"/>
  <c r="L37" i="19"/>
  <c r="P35" i="19"/>
  <c r="H35" i="19"/>
  <c r="N34" i="19"/>
  <c r="F34" i="19"/>
  <c r="L33" i="19"/>
  <c r="P31" i="19"/>
  <c r="H31" i="19"/>
  <c r="N30" i="19"/>
  <c r="F30" i="19"/>
  <c r="L29" i="19"/>
  <c r="P27" i="19"/>
  <c r="H27" i="19"/>
  <c r="N26" i="19"/>
  <c r="F26" i="19"/>
  <c r="L25" i="19"/>
  <c r="P23" i="19"/>
  <c r="H23" i="19"/>
  <c r="N22" i="19"/>
  <c r="F22" i="19"/>
  <c r="L21" i="19"/>
  <c r="P19" i="19"/>
  <c r="H19" i="19"/>
  <c r="N18" i="19"/>
  <c r="F18" i="19"/>
  <c r="L17" i="19"/>
  <c r="P15" i="19"/>
  <c r="H15" i="19"/>
  <c r="N14" i="19"/>
  <c r="F14" i="19"/>
  <c r="L13" i="19"/>
  <c r="P11" i="19"/>
  <c r="H11" i="19"/>
  <c r="L46" i="19"/>
  <c r="N43" i="19"/>
  <c r="F43" i="19"/>
  <c r="L42" i="19"/>
  <c r="N39" i="19"/>
  <c r="F39" i="19"/>
  <c r="L38" i="19"/>
  <c r="N35" i="19"/>
  <c r="F35" i="19"/>
  <c r="L34" i="19"/>
  <c r="P32" i="19"/>
  <c r="H32" i="19"/>
  <c r="N31" i="19"/>
  <c r="F31" i="19"/>
  <c r="L30" i="19"/>
  <c r="P28" i="19"/>
  <c r="H28" i="19"/>
  <c r="N27" i="19"/>
  <c r="F27" i="19"/>
  <c r="L26" i="19"/>
  <c r="P24" i="19"/>
  <c r="H24" i="19"/>
  <c r="N23" i="19"/>
  <c r="F23" i="19"/>
  <c r="L22" i="19"/>
  <c r="P20" i="19"/>
  <c r="H20" i="19"/>
  <c r="N19" i="19"/>
  <c r="F19" i="19"/>
  <c r="L18" i="19"/>
  <c r="P16" i="19"/>
  <c r="H16" i="19"/>
  <c r="N15" i="19"/>
  <c r="F15" i="19"/>
  <c r="L14" i="19"/>
  <c r="P12" i="19"/>
  <c r="H12" i="19"/>
  <c r="N11" i="19"/>
  <c r="F11" i="19"/>
  <c r="N44" i="19"/>
  <c r="F44" i="19"/>
  <c r="L43" i="19"/>
  <c r="N40" i="19"/>
  <c r="F40" i="19"/>
  <c r="L39" i="19"/>
  <c r="N36" i="19"/>
  <c r="F36" i="19"/>
  <c r="L35" i="19"/>
  <c r="N32" i="19"/>
  <c r="F32" i="19"/>
  <c r="L31" i="19"/>
  <c r="P29" i="19"/>
  <c r="H29" i="19"/>
  <c r="N28" i="19"/>
  <c r="F28" i="19"/>
  <c r="L27" i="19"/>
  <c r="P25" i="19"/>
  <c r="H25" i="19"/>
  <c r="N24" i="19"/>
  <c r="F24" i="19"/>
  <c r="L23" i="19"/>
  <c r="P21" i="19"/>
  <c r="H21" i="19"/>
  <c r="N20" i="19"/>
  <c r="F20" i="19"/>
  <c r="L19" i="19"/>
  <c r="P17" i="19"/>
  <c r="H17" i="19"/>
  <c r="N16" i="19"/>
  <c r="F16" i="19"/>
  <c r="L15" i="19"/>
  <c r="R168" i="18"/>
  <c r="R169" i="18"/>
  <c r="R175" i="18"/>
  <c r="R179" i="18"/>
  <c r="R191" i="18"/>
  <c r="R189" i="18"/>
  <c r="R158" i="18"/>
  <c r="R176" i="18"/>
  <c r="R177" i="18"/>
  <c r="R180" i="18"/>
  <c r="R181" i="18"/>
  <c r="R165" i="18"/>
  <c r="R171" i="18"/>
  <c r="J120" i="18"/>
  <c r="J124" i="18"/>
  <c r="J136" i="18"/>
  <c r="J140" i="18"/>
  <c r="L60" i="18"/>
  <c r="L62" i="18"/>
  <c r="L71" i="18"/>
  <c r="L81" i="18"/>
  <c r="L87" i="18"/>
  <c r="L92" i="18"/>
  <c r="L61" i="18"/>
  <c r="L69" i="18"/>
  <c r="L79" i="18"/>
  <c r="F76" i="18"/>
  <c r="F72" i="18"/>
  <c r="J66" i="18"/>
  <c r="P69" i="18"/>
  <c r="J73" i="18"/>
  <c r="J76" i="18"/>
  <c r="J78" i="18"/>
  <c r="J80" i="18"/>
  <c r="J88" i="18"/>
  <c r="J89" i="18"/>
  <c r="R90" i="18"/>
  <c r="L12" i="18"/>
  <c r="J59" i="18"/>
  <c r="P61" i="18"/>
  <c r="J64" i="18"/>
  <c r="J68" i="18"/>
  <c r="J70" i="18"/>
  <c r="J74" i="18"/>
  <c r="J91" i="18"/>
  <c r="J60" i="18"/>
  <c r="J63" i="18"/>
  <c r="J65" i="18"/>
  <c r="J69" i="18"/>
  <c r="J75" i="18"/>
  <c r="J79" i="18"/>
  <c r="R45" i="18"/>
  <c r="R20" i="18"/>
  <c r="R46" i="18"/>
  <c r="R36" i="18"/>
  <c r="R37" i="18"/>
  <c r="R42" i="18"/>
  <c r="P11" i="18"/>
  <c r="P23" i="18"/>
  <c r="P30" i="18"/>
  <c r="P33" i="18"/>
  <c r="P39" i="18"/>
  <c r="P25" i="18"/>
  <c r="P35" i="18"/>
  <c r="J11" i="18"/>
  <c r="J15" i="18"/>
  <c r="J19" i="18"/>
  <c r="J26" i="18"/>
  <c r="J27" i="18"/>
  <c r="J30" i="18"/>
  <c r="J32" i="18"/>
  <c r="J38" i="18"/>
  <c r="J41" i="18"/>
  <c r="J43" i="18"/>
  <c r="J44" i="18"/>
  <c r="J13" i="18"/>
  <c r="J14" i="18"/>
  <c r="J22" i="18"/>
  <c r="J24" i="18"/>
  <c r="J25" i="18"/>
  <c r="J29" i="18"/>
  <c r="J34" i="18"/>
  <c r="J35" i="18"/>
  <c r="J36" i="18"/>
  <c r="J37" i="18"/>
  <c r="J40" i="18"/>
  <c r="L15" i="18"/>
  <c r="L28" i="18"/>
  <c r="L36" i="18"/>
  <c r="L38" i="18"/>
  <c r="R13" i="18"/>
  <c r="R19" i="18"/>
  <c r="R21" i="18"/>
  <c r="R23" i="18"/>
  <c r="R25" i="18"/>
  <c r="R26" i="18"/>
  <c r="R27" i="18"/>
  <c r="R28" i="18"/>
  <c r="R39" i="18"/>
  <c r="R12" i="18"/>
  <c r="R14" i="18"/>
  <c r="R15" i="18"/>
  <c r="R29" i="18"/>
  <c r="R30" i="18"/>
  <c r="R32" i="18"/>
  <c r="R33" i="18"/>
  <c r="R34" i="18"/>
  <c r="R38" i="18"/>
  <c r="R40" i="18"/>
  <c r="R41" i="18"/>
  <c r="R44" i="18"/>
  <c r="R75" i="18"/>
  <c r="R57" i="18"/>
  <c r="R68" i="18"/>
  <c r="R79" i="18"/>
  <c r="R85" i="18"/>
  <c r="F92" i="18"/>
  <c r="N58" i="18"/>
  <c r="N61" i="18"/>
  <c r="N64" i="18"/>
  <c r="N70" i="18"/>
  <c r="N71" i="18"/>
  <c r="N72" i="18"/>
  <c r="N74" i="18"/>
  <c r="N78" i="18"/>
  <c r="N79" i="18"/>
  <c r="N82" i="18"/>
  <c r="N86" i="18"/>
  <c r="N88" i="18"/>
  <c r="N62" i="18"/>
  <c r="N69" i="18"/>
  <c r="N60" i="18"/>
  <c r="N65" i="18"/>
  <c r="N67" i="18"/>
  <c r="N73" i="18"/>
  <c r="N75" i="18"/>
  <c r="N76" i="18"/>
  <c r="N77" i="18"/>
  <c r="N83" i="18"/>
  <c r="N85" i="18"/>
  <c r="N87" i="18"/>
  <c r="N89" i="18"/>
  <c r="N91" i="18"/>
  <c r="N57" i="18"/>
  <c r="N63" i="18"/>
  <c r="N66" i="18"/>
  <c r="N68" i="18"/>
  <c r="N59" i="18"/>
  <c r="N80" i="18"/>
  <c r="N81" i="18"/>
  <c r="N84" i="18"/>
  <c r="N90" i="18"/>
  <c r="H73" i="18"/>
  <c r="F84" i="18"/>
  <c r="F73" i="18"/>
  <c r="F80" i="18"/>
  <c r="J57" i="18"/>
  <c r="J58" i="18"/>
  <c r="J61" i="18"/>
  <c r="J67" i="18"/>
  <c r="N110" i="18"/>
  <c r="N117" i="18"/>
  <c r="N120" i="18"/>
  <c r="N123" i="18"/>
  <c r="N126" i="18"/>
  <c r="N133" i="18"/>
  <c r="N136" i="18"/>
  <c r="N139" i="18"/>
  <c r="N142" i="18"/>
  <c r="N113" i="18"/>
  <c r="N116" i="18"/>
  <c r="N119" i="18"/>
  <c r="N122" i="18"/>
  <c r="N129" i="18"/>
  <c r="N132" i="18"/>
  <c r="N135" i="18"/>
  <c r="N138" i="18"/>
  <c r="N145" i="18"/>
  <c r="N112" i="18"/>
  <c r="N115" i="18"/>
  <c r="N118" i="18"/>
  <c r="N125" i="18"/>
  <c r="N128" i="18"/>
  <c r="N131" i="18"/>
  <c r="N134" i="18"/>
  <c r="N141" i="18"/>
  <c r="N143" i="18"/>
  <c r="N144" i="18"/>
  <c r="J110" i="18"/>
  <c r="J114" i="18"/>
  <c r="J118" i="18"/>
  <c r="J122" i="18"/>
  <c r="J126" i="18"/>
  <c r="J130" i="18"/>
  <c r="J134" i="18"/>
  <c r="J138" i="18"/>
  <c r="F110" i="18"/>
  <c r="F111" i="18"/>
  <c r="F112" i="18"/>
  <c r="F113" i="18"/>
  <c r="F114" i="18"/>
  <c r="F115" i="18"/>
  <c r="F116" i="18"/>
  <c r="F117" i="18"/>
  <c r="F118" i="18"/>
  <c r="F119" i="18"/>
  <c r="F120" i="18"/>
  <c r="F121" i="18"/>
  <c r="F122" i="18"/>
  <c r="F123" i="18"/>
  <c r="F124" i="18"/>
  <c r="F125" i="18"/>
  <c r="F126" i="18"/>
  <c r="F127" i="18"/>
  <c r="F128" i="18"/>
  <c r="F129" i="18"/>
  <c r="F130" i="18"/>
  <c r="F131" i="18"/>
  <c r="F132" i="18"/>
  <c r="F133" i="18"/>
  <c r="F134" i="18"/>
  <c r="F135" i="18"/>
  <c r="F136" i="18"/>
  <c r="F137" i="18"/>
  <c r="F138" i="18"/>
  <c r="F139" i="18"/>
  <c r="F140" i="18"/>
  <c r="F141" i="18"/>
  <c r="F142" i="18"/>
  <c r="R66" i="18"/>
  <c r="R69" i="18"/>
  <c r="R71" i="18"/>
  <c r="R72" i="18"/>
  <c r="R74" i="18"/>
  <c r="R77" i="18"/>
  <c r="R81" i="18"/>
  <c r="R83" i="18"/>
  <c r="R86" i="18"/>
  <c r="R92" i="18"/>
  <c r="R59" i="18"/>
  <c r="R60" i="18"/>
  <c r="R64" i="18"/>
  <c r="R65" i="18"/>
  <c r="R73" i="18"/>
  <c r="R88" i="18"/>
  <c r="R89" i="18"/>
  <c r="P63" i="18"/>
  <c r="P73" i="18"/>
  <c r="P77" i="18"/>
  <c r="P85" i="18"/>
  <c r="P89" i="18"/>
  <c r="P59" i="18"/>
  <c r="P67" i="18"/>
  <c r="L57" i="18"/>
  <c r="L64" i="18"/>
  <c r="L65" i="18"/>
  <c r="L85" i="18"/>
  <c r="L58" i="18"/>
  <c r="L59" i="18"/>
  <c r="L66" i="18"/>
  <c r="L67" i="18"/>
  <c r="L73" i="18"/>
  <c r="L75" i="18"/>
  <c r="L83" i="18"/>
  <c r="L89" i="18"/>
  <c r="J82" i="18"/>
  <c r="J84" i="18"/>
  <c r="J85" i="18"/>
  <c r="J86" i="18"/>
  <c r="J92" i="18"/>
  <c r="J81" i="18"/>
  <c r="J83" i="18"/>
  <c r="J90" i="18"/>
  <c r="H57" i="18"/>
  <c r="H61" i="18"/>
  <c r="H65" i="18"/>
  <c r="H71" i="18"/>
  <c r="H77" i="18"/>
  <c r="H85" i="18"/>
  <c r="H59" i="18"/>
  <c r="H63" i="18"/>
  <c r="F70" i="18"/>
  <c r="F91" i="18"/>
  <c r="F71" i="18"/>
  <c r="F90" i="18"/>
  <c r="F58" i="18"/>
  <c r="F60" i="18"/>
  <c r="F62" i="18"/>
  <c r="F64" i="18"/>
  <c r="F66" i="18"/>
  <c r="F68" i="18"/>
  <c r="F69" i="18"/>
  <c r="F88" i="18"/>
  <c r="F89" i="18"/>
  <c r="F57" i="18"/>
  <c r="F59" i="18"/>
  <c r="F61" i="18"/>
  <c r="F63" i="18"/>
  <c r="F65" i="18"/>
  <c r="F67" i="18"/>
  <c r="F74" i="18"/>
  <c r="F75" i="18"/>
  <c r="F78" i="18"/>
  <c r="F79" i="18"/>
  <c r="F82" i="18"/>
  <c r="F83" i="18"/>
  <c r="F86" i="18"/>
  <c r="P15" i="18"/>
  <c r="P27" i="18"/>
  <c r="N21" i="18"/>
  <c r="N22" i="18"/>
  <c r="N25" i="18"/>
  <c r="N39" i="18"/>
  <c r="N26" i="18"/>
  <c r="N28" i="18"/>
  <c r="N31" i="18"/>
  <c r="N43" i="18"/>
  <c r="N17" i="18"/>
  <c r="N19" i="18"/>
  <c r="N23" i="18"/>
  <c r="N29" i="18"/>
  <c r="N32" i="18"/>
  <c r="N33" i="18"/>
  <c r="N41" i="18"/>
  <c r="N42" i="18"/>
  <c r="N44" i="18"/>
  <c r="N46" i="18"/>
  <c r="N14" i="18"/>
  <c r="N16" i="18"/>
  <c r="N35" i="18"/>
  <c r="N40" i="18"/>
  <c r="N12" i="18"/>
  <c r="N13" i="18"/>
  <c r="N15" i="18"/>
  <c r="N18" i="18"/>
  <c r="N20" i="18"/>
  <c r="N24" i="18"/>
  <c r="N27" i="18"/>
  <c r="N30" i="18"/>
  <c r="N34" i="18"/>
  <c r="N36" i="18"/>
  <c r="N37" i="18"/>
  <c r="N38" i="18"/>
  <c r="L11" i="18"/>
  <c r="L20" i="18"/>
  <c r="L23" i="18"/>
  <c r="L24" i="18"/>
  <c r="L41" i="18"/>
  <c r="L43" i="18"/>
  <c r="L27" i="18"/>
  <c r="L32" i="18"/>
  <c r="L35" i="18"/>
  <c r="L39" i="18"/>
  <c r="H13" i="18"/>
  <c r="H17" i="18"/>
  <c r="H22" i="18"/>
  <c r="H31" i="18"/>
  <c r="H33" i="18"/>
  <c r="H38" i="18"/>
  <c r="H43" i="18"/>
  <c r="F16" i="18"/>
  <c r="F42" i="18"/>
  <c r="F43" i="18"/>
  <c r="F13" i="18"/>
  <c r="F15" i="18"/>
  <c r="F18" i="18"/>
  <c r="F22" i="18"/>
  <c r="F26" i="18"/>
  <c r="F30" i="18"/>
  <c r="F34" i="18"/>
  <c r="F38" i="18"/>
  <c r="F41" i="18"/>
  <c r="R156" i="18"/>
  <c r="R166" i="18"/>
  <c r="R170" i="18"/>
  <c r="R182" i="18"/>
  <c r="R183" i="18"/>
  <c r="R185" i="18"/>
  <c r="R162" i="18"/>
  <c r="R163" i="18"/>
  <c r="R167" i="18"/>
  <c r="R172" i="18"/>
  <c r="R173" i="18"/>
  <c r="R178" i="18"/>
  <c r="R184" i="18"/>
  <c r="R188" i="18"/>
  <c r="L185" i="18"/>
  <c r="J165" i="18"/>
  <c r="J171" i="18"/>
  <c r="J177" i="18"/>
  <c r="J179" i="18"/>
  <c r="J156" i="18"/>
  <c r="J158" i="18"/>
  <c r="J167" i="18"/>
  <c r="J175" i="18"/>
  <c r="J185" i="18"/>
  <c r="H160" i="18"/>
  <c r="H179" i="18"/>
  <c r="H181" i="18"/>
  <c r="H183" i="18"/>
  <c r="H185" i="18"/>
  <c r="H187" i="18"/>
  <c r="H189" i="18"/>
  <c r="H191" i="18"/>
  <c r="P162" i="18"/>
  <c r="P164" i="18"/>
  <c r="P166" i="18"/>
  <c r="P168" i="18"/>
  <c r="P170" i="18"/>
  <c r="P172" i="18"/>
  <c r="P174" i="18"/>
  <c r="P176" i="18"/>
  <c r="J191" i="18"/>
  <c r="H166" i="18"/>
  <c r="H172" i="18"/>
  <c r="H176" i="18"/>
  <c r="P182" i="18"/>
  <c r="P186" i="18"/>
  <c r="P190" i="18"/>
  <c r="H157" i="18"/>
  <c r="J162" i="18"/>
  <c r="P163" i="18"/>
  <c r="J166" i="18"/>
  <c r="P167" i="18"/>
  <c r="J170" i="18"/>
  <c r="J172" i="18"/>
  <c r="J174" i="18"/>
  <c r="P175" i="18"/>
  <c r="J176" i="18"/>
  <c r="H178" i="18"/>
  <c r="H186" i="18"/>
  <c r="H188" i="18"/>
  <c r="P157" i="18"/>
  <c r="P159" i="18"/>
  <c r="H162" i="18"/>
  <c r="H164" i="18"/>
  <c r="H168" i="18"/>
  <c r="H170" i="18"/>
  <c r="H174" i="18"/>
  <c r="P178" i="18"/>
  <c r="P180" i="18"/>
  <c r="P184" i="18"/>
  <c r="P188" i="18"/>
  <c r="H159" i="18"/>
  <c r="H161" i="18"/>
  <c r="P161" i="18"/>
  <c r="J164" i="18"/>
  <c r="P165" i="18"/>
  <c r="J168" i="18"/>
  <c r="P169" i="18"/>
  <c r="P171" i="18"/>
  <c r="P173" i="18"/>
  <c r="H180" i="18"/>
  <c r="H182" i="18"/>
  <c r="H184" i="18"/>
  <c r="H190" i="18"/>
  <c r="P191" i="18"/>
  <c r="P156" i="18"/>
  <c r="J157" i="18"/>
  <c r="P158" i="18"/>
  <c r="J159" i="18"/>
  <c r="P160" i="18"/>
  <c r="J161" i="18"/>
  <c r="H163" i="18"/>
  <c r="H165" i="18"/>
  <c r="H167" i="18"/>
  <c r="H169" i="18"/>
  <c r="H171" i="18"/>
  <c r="H173" i="18"/>
  <c r="H175" i="18"/>
  <c r="P177" i="18"/>
  <c r="J178" i="18"/>
  <c r="P179" i="18"/>
  <c r="J180" i="18"/>
  <c r="P181" i="18"/>
  <c r="J182" i="18"/>
  <c r="P183" i="18"/>
  <c r="J184" i="18"/>
  <c r="P185" i="18"/>
  <c r="J186" i="18"/>
  <c r="P187" i="18"/>
  <c r="J188" i="18"/>
  <c r="H144" i="18"/>
  <c r="H142" i="18"/>
  <c r="H140" i="18"/>
  <c r="H138" i="18"/>
  <c r="H136" i="18"/>
  <c r="H134" i="18"/>
  <c r="H132" i="18"/>
  <c r="H130" i="18"/>
  <c r="H128" i="18"/>
  <c r="H126" i="18"/>
  <c r="H124" i="18"/>
  <c r="H122" i="18"/>
  <c r="H120" i="18"/>
  <c r="H118" i="18"/>
  <c r="H116" i="18"/>
  <c r="H114" i="18"/>
  <c r="H112" i="18"/>
  <c r="H110" i="18"/>
  <c r="H145" i="18"/>
  <c r="H143" i="18"/>
  <c r="H141" i="18"/>
  <c r="H139" i="18"/>
  <c r="H137" i="18"/>
  <c r="H135" i="18"/>
  <c r="H133" i="18"/>
  <c r="H131" i="18"/>
  <c r="H129" i="18"/>
  <c r="H127" i="18"/>
  <c r="H125" i="18"/>
  <c r="H123" i="18"/>
  <c r="H121" i="18"/>
  <c r="H119" i="18"/>
  <c r="H117" i="18"/>
  <c r="H115" i="18"/>
  <c r="H113" i="18"/>
  <c r="H111" i="18"/>
  <c r="N190" i="18"/>
  <c r="N186" i="18"/>
  <c r="N182" i="18"/>
  <c r="N178" i="18"/>
  <c r="N174" i="18"/>
  <c r="N170" i="18"/>
  <c r="N166" i="18"/>
  <c r="N162" i="18"/>
  <c r="N158" i="18"/>
  <c r="N191" i="18"/>
  <c r="N187" i="18"/>
  <c r="N183" i="18"/>
  <c r="N179" i="18"/>
  <c r="N175" i="18"/>
  <c r="N171" i="18"/>
  <c r="N167" i="18"/>
  <c r="N163" i="18"/>
  <c r="N159" i="18"/>
  <c r="N188" i="18"/>
  <c r="N184" i="18"/>
  <c r="N180" i="18"/>
  <c r="N176" i="18"/>
  <c r="N172" i="18"/>
  <c r="N168" i="18"/>
  <c r="N164" i="18"/>
  <c r="N160" i="18"/>
  <c r="N156" i="18"/>
  <c r="N165" i="18"/>
  <c r="N181" i="18"/>
  <c r="L14" i="18"/>
  <c r="L18" i="18"/>
  <c r="H20" i="18"/>
  <c r="P20" i="18"/>
  <c r="L22" i="18"/>
  <c r="H24" i="18"/>
  <c r="P24" i="18"/>
  <c r="L26" i="18"/>
  <c r="H28" i="18"/>
  <c r="P28" i="18"/>
  <c r="L30" i="18"/>
  <c r="H32" i="18"/>
  <c r="P32" i="18"/>
  <c r="L34" i="18"/>
  <c r="H36" i="18"/>
  <c r="P36" i="18"/>
  <c r="H90" i="18"/>
  <c r="H86" i="18"/>
  <c r="H82" i="18"/>
  <c r="H78" i="18"/>
  <c r="H74" i="18"/>
  <c r="H70" i="18"/>
  <c r="H66" i="18"/>
  <c r="H62" i="18"/>
  <c r="H58" i="18"/>
  <c r="H91" i="18"/>
  <c r="H87" i="18"/>
  <c r="H83" i="18"/>
  <c r="H79" i="18"/>
  <c r="H75" i="18"/>
  <c r="H92" i="18"/>
  <c r="H88" i="18"/>
  <c r="H84" i="18"/>
  <c r="H80" i="18"/>
  <c r="H76" i="18"/>
  <c r="H72" i="18"/>
  <c r="H68" i="18"/>
  <c r="H64" i="18"/>
  <c r="H60" i="18"/>
  <c r="P90" i="18"/>
  <c r="P86" i="18"/>
  <c r="P82" i="18"/>
  <c r="P78" i="18"/>
  <c r="P74" i="18"/>
  <c r="P70" i="18"/>
  <c r="P66" i="18"/>
  <c r="P62" i="18"/>
  <c r="P58" i="18"/>
  <c r="P91" i="18"/>
  <c r="P87" i="18"/>
  <c r="P83" i="18"/>
  <c r="P79" i="18"/>
  <c r="P75" i="18"/>
  <c r="P92" i="18"/>
  <c r="P88" i="18"/>
  <c r="P84" i="18"/>
  <c r="P80" i="18"/>
  <c r="P76" i="18"/>
  <c r="P72" i="18"/>
  <c r="P68" i="18"/>
  <c r="P64" i="18"/>
  <c r="P60" i="18"/>
  <c r="N169" i="18"/>
  <c r="N185" i="18"/>
  <c r="P144" i="18"/>
  <c r="P142" i="18"/>
  <c r="P140" i="18"/>
  <c r="P138" i="18"/>
  <c r="P136" i="18"/>
  <c r="P134" i="18"/>
  <c r="P132" i="18"/>
  <c r="P130" i="18"/>
  <c r="P128" i="18"/>
  <c r="P126" i="18"/>
  <c r="P124" i="18"/>
  <c r="P122" i="18"/>
  <c r="P120" i="18"/>
  <c r="P118" i="18"/>
  <c r="P116" i="18"/>
  <c r="P114" i="18"/>
  <c r="P112" i="18"/>
  <c r="P110" i="18"/>
  <c r="P145" i="18"/>
  <c r="P143" i="18"/>
  <c r="P141" i="18"/>
  <c r="P139" i="18"/>
  <c r="P137" i="18"/>
  <c r="P135" i="18"/>
  <c r="P133" i="18"/>
  <c r="P131" i="18"/>
  <c r="P129" i="18"/>
  <c r="P127" i="18"/>
  <c r="P125" i="18"/>
  <c r="P123" i="18"/>
  <c r="P121" i="18"/>
  <c r="P119" i="18"/>
  <c r="P117" i="18"/>
  <c r="P115" i="18"/>
  <c r="P113" i="18"/>
  <c r="P111" i="18"/>
  <c r="L44" i="18"/>
  <c r="L40" i="18"/>
  <c r="L46" i="18"/>
  <c r="L13" i="18"/>
  <c r="L17" i="18"/>
  <c r="L21" i="18"/>
  <c r="L25" i="18"/>
  <c r="L29" i="18"/>
  <c r="L33" i="18"/>
  <c r="L37" i="18"/>
  <c r="L42" i="18"/>
  <c r="L45" i="18"/>
  <c r="H46" i="18"/>
  <c r="H42" i="18"/>
  <c r="H44" i="18"/>
  <c r="P46" i="18"/>
  <c r="P42" i="18"/>
  <c r="P38" i="18"/>
  <c r="P44" i="18"/>
  <c r="N157" i="18"/>
  <c r="N173" i="18"/>
  <c r="N189" i="18"/>
  <c r="L70" i="18"/>
  <c r="L74" i="18"/>
  <c r="L78" i="18"/>
  <c r="L82" i="18"/>
  <c r="L86" i="18"/>
  <c r="L90" i="18"/>
  <c r="L68" i="18"/>
  <c r="L72" i="18"/>
  <c r="L76" i="18"/>
  <c r="L80" i="18"/>
  <c r="L84" i="18"/>
  <c r="J87" i="18"/>
  <c r="R87" i="18"/>
  <c r="L88" i="18"/>
  <c r="L143" i="18"/>
  <c r="I9" i="7" l="1"/>
  <c r="J9" i="7"/>
  <c r="K9" i="7"/>
  <c r="L9" i="7"/>
  <c r="M9" i="7"/>
  <c r="N9" i="7"/>
  <c r="I10" i="7"/>
  <c r="J10" i="7"/>
  <c r="K10" i="7"/>
  <c r="L10" i="7"/>
  <c r="M10" i="7"/>
  <c r="N10" i="7"/>
  <c r="I15" i="7"/>
  <c r="J15" i="7"/>
  <c r="K15" i="7"/>
  <c r="L15" i="7"/>
  <c r="M15" i="7"/>
  <c r="N15" i="7"/>
  <c r="I16" i="7"/>
  <c r="J16" i="7"/>
  <c r="K16" i="7"/>
  <c r="L16" i="7"/>
  <c r="M16" i="7"/>
  <c r="N16" i="7"/>
  <c r="J21" i="7"/>
  <c r="K21" i="7"/>
  <c r="L21" i="7"/>
  <c r="M21" i="7"/>
  <c r="N21" i="7"/>
  <c r="J22" i="7"/>
  <c r="K22" i="7"/>
  <c r="L22" i="7"/>
  <c r="M22" i="7"/>
  <c r="N22" i="7"/>
  <c r="G29" i="5"/>
  <c r="G28" i="5"/>
  <c r="G27" i="5"/>
  <c r="G26" i="5"/>
  <c r="G25" i="5"/>
  <c r="G24" i="5"/>
  <c r="G23" i="5"/>
  <c r="G22" i="5"/>
  <c r="G21" i="5"/>
  <c r="G20" i="5"/>
  <c r="G19" i="5"/>
  <c r="G18" i="5"/>
  <c r="G17" i="5"/>
  <c r="G15" i="5"/>
  <c r="G14" i="5"/>
  <c r="G13" i="5"/>
  <c r="G12" i="5"/>
  <c r="G11" i="5"/>
  <c r="G10" i="5"/>
  <c r="G9" i="5"/>
  <c r="G8" i="5"/>
  <c r="G7" i="5"/>
  <c r="G6" i="5"/>
  <c r="G5" i="5"/>
  <c r="G4" i="5"/>
  <c r="G3" i="5"/>
  <c r="G2" i="5"/>
  <c r="D99" i="19" l="1"/>
  <c r="D99" i="18"/>
  <c r="D198" i="19"/>
  <c r="D199" i="18"/>
  <c r="D198" i="18"/>
</calcChain>
</file>

<file path=xl/sharedStrings.xml><?xml version="1.0" encoding="utf-8"?>
<sst xmlns="http://schemas.openxmlformats.org/spreadsheetml/2006/main" count="361" uniqueCount="185">
  <si>
    <t xml:space="preserve">Pupil Results Sheet </t>
  </si>
  <si>
    <t xml:space="preserve">Pupil Name: </t>
  </si>
  <si>
    <t>Date of Birth:</t>
  </si>
  <si>
    <t>School Name:</t>
  </si>
  <si>
    <t>National Curriculum Year Group:</t>
  </si>
  <si>
    <t>&lt;70-74</t>
  </si>
  <si>
    <t>75-84</t>
  </si>
  <si>
    <t>85-115</t>
  </si>
  <si>
    <t>116-125</t>
  </si>
  <si>
    <t>126-140+</t>
  </si>
  <si>
    <t>Min</t>
  </si>
  <si>
    <t>Max</t>
  </si>
  <si>
    <t>Boundary Lookup</t>
  </si>
  <si>
    <t>Block1</t>
  </si>
  <si>
    <t>Block2</t>
  </si>
  <si>
    <t>Block3</t>
  </si>
  <si>
    <t>Block4</t>
  </si>
  <si>
    <t>Block5</t>
  </si>
  <si>
    <t>Pre-populated</t>
  </si>
  <si>
    <t>Enter manually</t>
  </si>
  <si>
    <t>Automatically calculated</t>
  </si>
  <si>
    <t>&gt;140</t>
  </si>
  <si>
    <t xml:space="preserve"> </t>
  </si>
  <si>
    <t>Year test taken</t>
  </si>
  <si>
    <t>National Curriculum Year</t>
  </si>
  <si>
    <t>Blwyddyn eisteddwyd y prawf</t>
  </si>
  <si>
    <t>Blwyddyn Cwricwlwm Cenedlathol</t>
  </si>
  <si>
    <t>Mesur Cynnydd</t>
  </si>
  <si>
    <t>Progress Measure</t>
  </si>
  <si>
    <t>Welsh test taken</t>
  </si>
  <si>
    <t>Reasoning test taken</t>
  </si>
  <si>
    <t>English test taken</t>
  </si>
  <si>
    <t>Test taken</t>
  </si>
  <si>
    <t>Yes</t>
  </si>
  <si>
    <t>No</t>
  </si>
  <si>
    <t>Absent</t>
  </si>
  <si>
    <t>Disapplied</t>
  </si>
  <si>
    <t>Current year group</t>
  </si>
  <si>
    <t>&lt;70</t>
  </si>
  <si>
    <t>Enw'r Disgybl:</t>
  </si>
  <si>
    <t>Considerably above average for year group</t>
  </si>
  <si>
    <t>Welsh Government National Reading and Numeracy Tests</t>
  </si>
  <si>
    <t>Notes</t>
  </si>
  <si>
    <t>Nodiadau</t>
  </si>
  <si>
    <t>Taflen Canlyniadau'r Disgybl</t>
  </si>
  <si>
    <t>Enw’r Ysgol:</t>
  </si>
  <si>
    <t>Dyddiad Geni:</t>
  </si>
  <si>
    <t>Above average for year group</t>
  </si>
  <si>
    <t>Average for year group</t>
  </si>
  <si>
    <t>Below average for year group</t>
  </si>
  <si>
    <t>Uwch na'r cyfartaledd ar gyfer y grŵp blwyddyn</t>
  </si>
  <si>
    <t>Considerably below average for year group</t>
  </si>
  <si>
    <t>Cryn dipyn yn is na'r cyfartaledd ar gyfer y grŵp blwyddyn</t>
  </si>
  <si>
    <t>Profion Darllen a Rhifedd Cenedlaethol Llywodraeth Cymru</t>
  </si>
  <si>
    <t>The charts below show your child’s age-standardised scores from each of the tests taken this year as an ‘X’.</t>
  </si>
  <si>
    <t xml:space="preserve">English Reading Test Age-Standardised score: </t>
  </si>
  <si>
    <t xml:space="preserve">Welsh Reading Test Age-Standardised score: </t>
  </si>
  <si>
    <t xml:space="preserve">Numeracy Reasoning Test Age-Standardised score: </t>
  </si>
  <si>
    <t xml:space="preserve">The charts show your child's performance in the national tests compared to all pupils in the same year group in Wales. Your child's performance is marked with a '+' in each of the years tests have been taken.   
</t>
  </si>
  <si>
    <t>Mae'r siartiau isod yn dangos sgoriau safonedig ar sail oedran o bob un o'r profion a gafodd eu sefyll eleni fel ‘X’.</t>
  </si>
  <si>
    <t xml:space="preserve">Sgôr Safonedig ar sail oedran yn y Prawf Darllen Saesneg: </t>
  </si>
  <si>
    <t xml:space="preserve">Sgôr Safonedig ar sail oedran yn y Prawf Darllen Cymraeg: </t>
  </si>
  <si>
    <t xml:space="preserve">Sgôr Safonedig ar sail oedran yn y Prawf Rhifedd Rhesymu: </t>
  </si>
  <si>
    <t>Grŵp Blwyddyn y Cwricwlwm Cenedlaethol:</t>
  </si>
  <si>
    <t>An age-standardised score allows the test result for your child to be compared to the test results for other children of the same age in  years and months in Wales.</t>
  </si>
  <si>
    <t>Mae sgôr safonedig ar sail oedran yn ei gwneud hi'n bosibl i ganlyniadau profion eich plentyn gael eu cymharu â chanlyniadau profion plant eraill o'r un oedran mewn blynyddoedd a misoedd yng Nghymru.</t>
  </si>
  <si>
    <t xml:space="preserve">For year 3 pupils onwards, the text provided under each chart tells you if your child's position in the year group is broadly consistent with, higher than, or lower than last year. Slight variations in progress measure from year to year are to be expected. Movement within an expected range shows that your child's performance is consistent with last year. A movement outside this expected range may suggest that your child would benefit from greater support or challenge. Your child's teacher will be able to talk to you about the progress your child has made throughout the year.
</t>
  </si>
  <si>
    <t xml:space="preserve">Mae'r siartiau'n dangos perfformiad eich plentyn yn y profion cenedlaethol o'i gymharu â phob disgybl yn yr un grŵp blwyddyn yng Nghymru. Caiff perfformiad eich plentyn ei farcio â '+' ym mhob un o'r blynyddoedd pan gafodd y profion eu sefyll ganddo/ganddi.
</t>
  </si>
  <si>
    <t xml:space="preserve">Ar gyfer disgyblion o flwyddyn 3 ymlaen, mae'r testun o dan bob siart yn dweud wrthych a yw safle eich plentyn, o fewn y grwp blwyddyn, yn ddigon tebyg i'w safle y llynedd, yn uwch, neu'n is. Gellir disgwyl mân amrywiadau yn y mesuriadau cynnydd o un flwyddyn i'r llall. Mae amrywiad o fewn ystod disgwyliedig yn dangos bod perfformiad eich plentyn yn gyson â'i berfformiad y llynedd. Os yw eich plentyn wedi symud y tu hwnt i'r ystod disgwyliedig, efallai y byddai eich plentyn yn elwa ar fwy o gymorth neu her. Bydd athro eich plentyn yn gallu trafod cynnydd eich plentyn gydol y flwyddyn â chi. </t>
  </si>
  <si>
    <t>English Reading Progress Measure</t>
  </si>
  <si>
    <t>Welsh Reading Progress Measure</t>
  </si>
  <si>
    <t>Numeracy Procedural Progress Measure</t>
  </si>
  <si>
    <t>Numeracy Reasoning Progress Measure</t>
  </si>
  <si>
    <t>Mesur Cynnydd: Darllen Saesneg</t>
  </si>
  <si>
    <t>Mesur Cynnydd: Darllen Cymraeg</t>
  </si>
  <si>
    <t>Mesur Cynnydd: Rhifedd Rhesymu</t>
  </si>
  <si>
    <t>Mesur Cynnydd: Rhifedd Gweithdrefnol</t>
  </si>
  <si>
    <t>Cryn dipyn yn uwch na'r cyfartaledd ar gyfer y grŵp blwyddyn</t>
  </si>
  <si>
    <t>O fewn y cyfartaledd ar gyfer y grŵp blwyddyn</t>
  </si>
  <si>
    <t>Is na'r cyfartaledd ar gyfer y grŵp blwyddyn</t>
  </si>
  <si>
    <t>Notes:</t>
  </si>
  <si>
    <t>1) Numerical reasoning tests were introduced for the first time in 2014</t>
  </si>
  <si>
    <t>2) Unshaded blocks indicate that your child did not sit the test in that year. Performance cannot be compared if your child did not take the test this/last year</t>
  </si>
  <si>
    <t>Nodiadau:</t>
  </si>
  <si>
    <t>1. Cafodd y profion rhifedd rhesymu eu cynnal am y tro cyntaf yn 2014.</t>
  </si>
  <si>
    <t>2. Mae blociau heb eu lliwio yn dangos na wnaeth eich plentyn sefyll y prawf y flwyddyn honno. Ni ellir cymharu perfformiad os na wnaeth eich plentyn sefyll y prawf eleni/y llynedd.</t>
  </si>
  <si>
    <t>There are some cases where progress from year to year cannot be shown. Year 2 pupils have only one measurement of their performance and therefore their progress measure cannot be compared over time until Year 3. In some cases pupils may not have followed the standard pathway through curriculum year groups, therefore their position this year cannot be compared with their position last year.</t>
  </si>
  <si>
    <t>I gael rhagor o wybodaeth am ganlyniadau'r profion ewch i</t>
  </si>
  <si>
    <t>For further information on test results please go to</t>
  </si>
  <si>
    <t>NCY in current year</t>
  </si>
  <si>
    <t>Subject</t>
  </si>
  <si>
    <t>component</t>
  </si>
  <si>
    <t>Sig Diff</t>
  </si>
  <si>
    <t>ENG</t>
  </si>
  <si>
    <t>RDG</t>
  </si>
  <si>
    <t>CYM</t>
  </si>
  <si>
    <t>MAT</t>
  </si>
  <si>
    <t>PRC</t>
  </si>
  <si>
    <t>RSG</t>
  </si>
  <si>
    <t>Name</t>
  </si>
  <si>
    <t>Enw</t>
  </si>
  <si>
    <t>English Reading Progress Chart / Siart Mesur Cynnydd Darllen Saesneg</t>
  </si>
  <si>
    <t>Date of Birth</t>
  </si>
  <si>
    <t>Dyddiad Geni</t>
  </si>
  <si>
    <t>KSSubject</t>
  </si>
  <si>
    <t>Component</t>
  </si>
  <si>
    <r>
      <t>Grŵ</t>
    </r>
    <r>
      <rPr>
        <sz val="11"/>
        <color theme="1"/>
        <rFont val="Calibri"/>
        <family val="2"/>
      </rPr>
      <t>p blwyddyn y cwricwlwm cenedlaethol cyfredol</t>
    </r>
  </si>
  <si>
    <t>School Name</t>
  </si>
  <si>
    <t>Enw'r Ysgol</t>
  </si>
  <si>
    <t>Cwblhawyd y prawf Saesneg</t>
  </si>
  <si>
    <t>Cwblhawyd y prawf Cymraeg</t>
  </si>
  <si>
    <t>Welsh Reading Progress Chart / Siart Mesur Cynnydd Darllen Cymraeg</t>
  </si>
  <si>
    <t>Cwblhawyd y prawf Rhesymu</t>
  </si>
  <si>
    <t>Date of English Test</t>
  </si>
  <si>
    <t>Dyddiad y prawf Saesneg</t>
  </si>
  <si>
    <t>Date of Welsh test</t>
  </si>
  <si>
    <t>Dyddiad y prawf Cymraeg</t>
  </si>
  <si>
    <t>Date of Reasoning test</t>
  </si>
  <si>
    <t>Dyddiad y prawf Rhesymu</t>
  </si>
  <si>
    <t>Age on date of English test (EN)</t>
  </si>
  <si>
    <t>Oedran ar ddyddiad y prawf Saesneg (EN)</t>
  </si>
  <si>
    <t>Numeracy (Proc) Progress Chart / Siart Mesur Cynnydd Rhifedd Gweithdrefnol</t>
  </si>
  <si>
    <t>Age on date of Welsh test (EN)</t>
  </si>
  <si>
    <t>Oedran ar ddyddiad y prawf Cymraeg (EN)</t>
  </si>
  <si>
    <t>Age on date of Reasoning test (EN)</t>
  </si>
  <si>
    <t>Oedran ar ddyddiad y prawf Rhesymu (EN)</t>
  </si>
  <si>
    <t>Age on date of English test (CY)</t>
  </si>
  <si>
    <t>Oedran ar ddyddiad y prawf Saesneg (CY)</t>
  </si>
  <si>
    <t>Age on date of Welsh test (CY)</t>
  </si>
  <si>
    <t>Oedran ar ddyddiad y prawf Cymraeg (CY)</t>
  </si>
  <si>
    <t>Numeracy (Reasoning) Progress Chart / Siart Mesur Cynnydd Rhifedd Rhesymu</t>
  </si>
  <si>
    <t>Age on date of Reasoning test (CY)</t>
  </si>
  <si>
    <t>Oedran ar ddyddiad y prawf Rhesymu (CY)</t>
  </si>
  <si>
    <t>Age standardised score -English</t>
  </si>
  <si>
    <t>Sgôr safonedig ar sail oedran - Saesneg</t>
  </si>
  <si>
    <t>Age standardised score - Welsh</t>
  </si>
  <si>
    <t>Sgôr safonedig ar sail oedran - Cymraeg</t>
  </si>
  <si>
    <t>Age standardised score - Reasoning</t>
  </si>
  <si>
    <t>Sgôr safonedig ar sail oedran - Rhesymu</t>
  </si>
  <si>
    <t>Year</t>
  </si>
  <si>
    <t>National Curriculum Year Group</t>
  </si>
  <si>
    <t>In 2019 the Numeracy Procedural paper-based test has been replaced by an online personalised assessment. Feedback from this assessment is supplied in a separate report.</t>
  </si>
  <si>
    <t>3) In some cases pupils may not have followed the standard pathway through curriculum year groups, therefore their position this year cannot be compared with their position last year</t>
  </si>
  <si>
    <t>*</t>
  </si>
  <si>
    <t>In 2019 your child’s position is consistent with their position in 2018.</t>
  </si>
  <si>
    <t>In 2019 your child’s position is higher than their position in 2018.</t>
  </si>
  <si>
    <t>In 2019 your child’s positionis lower than their position in 2018.</t>
  </si>
  <si>
    <t>In 2019 your child’s position cannot be compared with their position in 2018*</t>
  </si>
  <si>
    <t>Yn 2019, mae safle eich plentyn yn gyson â'I safle yn 2018.</t>
  </si>
  <si>
    <t>Yn 2019, mae safle eich plentyn uwch na'i safle yn 2018.</t>
  </si>
  <si>
    <t>Yn 2019, mae safle eich plentyn is na'i safle yn 2018.</t>
  </si>
  <si>
    <t>Yn 2019, mae safle eich plentyn ddim yn gallu cael ei gymharu â'i safle yn 2018*</t>
  </si>
  <si>
    <t xml:space="preserve">3. Mewn rhai achosion, mae'n bosibl na wnaeth y disgyblion ddilyn y llwybr safonol drwy'r grwpiau blwyddyn y cwricwlwm ac felly ni ellir cymharu eu safle eleni gyda'i safle y llynedd. </t>
  </si>
  <si>
    <t>Grŵp Blwyddyn Cwricwlwm Cenedlaethol</t>
  </si>
  <si>
    <t>Blwyddyn</t>
  </si>
  <si>
    <t>Yn 2019 mae asesiad personol ar-lein wedi disodli'r prawf Rhifedd Gweithdrefnol ar bapur. Mae adborth o'r asesiad hwnnw'n cael ei gyflwyno mewn adroddiad ar wahân.</t>
  </si>
  <si>
    <t>Test results for 2019</t>
  </si>
  <si>
    <t xml:space="preserve">Tests taken in 2019:                               </t>
  </si>
  <si>
    <t xml:space="preserve">Profion a gafodd eu sefyll yn 2019:                      </t>
  </si>
  <si>
    <r>
      <t xml:space="preserve">There were </t>
    </r>
    <r>
      <rPr>
        <b/>
        <sz val="9"/>
        <color theme="1"/>
        <rFont val="Arial"/>
        <family val="2"/>
      </rPr>
      <t>Reading</t>
    </r>
    <r>
      <rPr>
        <sz val="9"/>
        <color theme="1"/>
        <rFont val="Arial"/>
        <family val="2"/>
      </rPr>
      <t xml:space="preserve"> Tests in English and Welsh. In Welsh-medium schools all pupils in Years 4–9 take both English and Welsh Reading Tests but pupils in Years 2 and 3 are only expected to take the Welsh Reading Test. In English-medium schools, all pupils in Years 2–9 take the English Reading Test only. The Reading Tests are made up of short questions based on two or more texts. Some of the questions check how well the text has been understood, others aim to find out if children are able to make judgements about what they are reading.</t>
    </r>
  </si>
  <si>
    <r>
      <t xml:space="preserve">A single test can only provide limited information about a child’s ability and progress; it is a snapshot of achievement that can be used alongside other pieces of evidence to support a pupil to improve. In 2019, pupils took a </t>
    </r>
    <r>
      <rPr>
        <b/>
        <sz val="9"/>
        <color theme="1"/>
        <rFont val="Arial"/>
        <family val="2"/>
      </rPr>
      <t>Numeracy Reasoning Test</t>
    </r>
    <r>
      <rPr>
        <sz val="9"/>
        <color theme="1"/>
        <rFont val="Arial"/>
        <family val="2"/>
      </rPr>
      <t>, a test in which pupils apply their skills to solve everyday problems. This was available in either English or Welsh (the questions are the same).</t>
    </r>
  </si>
  <si>
    <t xml:space="preserve">Mae'r profion a gaiff eu defnyddio'n gymharol fyr. Gallai rhai disgyblion sy'n cyflawni marciau uchel iawn dderbyn sgôr safonedig o 'fwy na 140' oherwydd nid yw'r prawf yn mesur terfyn eu sgiliau. Efallai na fydd disgyblion sydd ond yn gallu ateb nifer fach o gwestiynau yn medru derbyn sgôr gywir oherwydd bod eu sgiliau'n datblygu'n arafach na'r disgwyl am eu hoedran. Byddai'r disgyblion hynny'n derbyn sgôr o 'lai na 70'. Os bydd eich plentyn yn derbyn y sgôr hon, bydd ei athro'n defnyddio dulliau eraill i asesu sut y mae ei sgiliau'n datblygu. </t>
  </si>
  <si>
    <t>Canlyniadau profion 2019</t>
  </si>
  <si>
    <t>Canlyniadau'r profion ar gyfer 2019</t>
  </si>
  <si>
    <t>National tests in reading and numeracy are taken by pupils in Years 2–9 each summer. The results from these tests add to what teachers know about your child’s reading and numeracy skills from their class work. The responses to test questions can help identify ways in which your child’s learning can be supported in future.</t>
  </si>
  <si>
    <t>National tests are being replaced by online personalised assessments which are being phased in over three years. In 2019, pupils took a personalised assessment for Procedural Numeracy (the numerical ‘tools’ that are used to apply numeracy within a range of contexts), instead of a paper-based test. Feedback from this assessment is supplied in a separate report. For further information on personalised assessments please go to:</t>
  </si>
  <si>
    <t>https://hwb.gov.wales/draft-curriculum-for-wales-2022/reading-and-numeracy-assessments/personalised-assessments/</t>
  </si>
  <si>
    <r>
      <t xml:space="preserve">The first page of this report shows your child’s test results for each test taken this year. The </t>
    </r>
    <r>
      <rPr>
        <b/>
        <sz val="9"/>
        <rFont val="Arial"/>
        <family val="2"/>
      </rPr>
      <t>age-standardised score</t>
    </r>
    <r>
      <rPr>
        <sz val="9"/>
        <rFont val="Arial"/>
        <family val="2"/>
      </rPr>
      <t xml:space="preserve"> from each test tells you how well your child has done compared to other children of the same age, in years and months, taking the test this year. The average age-standardised score is 100 and about two-thirds of children taking the test will have a score between 85 and 115. So an age-standardised score of less than 85 might suggest that a pupil may be experiencing some difficulty with the reading or numeracy skills tested. Similarly a score greater than 115 might suggest that a pupil is showing reading or numeracy skills that are well developed for their age.</t>
    </r>
  </si>
  <si>
    <t>The tests used are quite short. Some pupils who achieve very high marks may be given a standardised score of ‘more than 140’ because the test does not allow measurement to the limit of their skills. Pupils who are only able to answer a small number of the test questions may not register an accurate score because their skills are developing more slowly than expected for their age. Their score would be shown as ‘less than 70’. If this is the case for your child, their teacher will use other methods to assess how their skills are developing.</t>
  </si>
  <si>
    <r>
      <t>The</t>
    </r>
    <r>
      <rPr>
        <b/>
        <sz val="9"/>
        <rFont val="Arial"/>
        <family val="2"/>
      </rPr>
      <t xml:space="preserve"> progress measure charts</t>
    </r>
    <r>
      <rPr>
        <sz val="9"/>
        <rFont val="Arial"/>
        <family val="2"/>
      </rPr>
      <t xml:space="preserve"> show your child's performance in the tests over time, compared to all pupils in their year group across Wales. Results for each year are presented in vertical blocks. Your child's performance is marked as a '+'  within one of these blocks. Providing results in this way shows whether or not your child is maintaining their position in the year group over time and helps to identify trends in their performance. The text provided under each result tells you if your child’s position in the year group is broadly consistent with, higher than, or lower than last year. This is based on annual test information and the change in your child’s progress measure from year to year. Slight variations in progress measures from year to year are to be expected due to factors such as the appeal of a particular test question or personal circumstances on the day of the test. By using information from previous tests it is possible to calculate an expected range for your child. Anything outside this range indicates that the difference is due to a change in performance. If your child's performance is higher or lower than last year it may suggest that your child would benefit from greater support or challenge. Your child's teacher will be able to talk to you in more detail about the progress your child has made throughout the year. </t>
    </r>
  </si>
  <si>
    <t>https://hwb.gov.wales/draft-curriculum-for-wales-2022/reading-and-numeracy-assessments/interpreting-national-reading-and-numeracy-test-results-animated-guide-for-parentscarers/</t>
  </si>
  <si>
    <t>Bob haf, mae disgyblion ym Mlynyddoedd 2–9 yn sefyll profion cenedlaethol mewn darllen a rhifedd. Mae canlyniadau'r profion hynny yn ychwanegu at yr hyn y mae athrawon yn ei wybod am sgiliau darllen a rhifedd eich plentyn ar sail ei waith yn y dosbarth. Gall yr ymatebion i gwestiynau'r profion helpu i bennu ffyrdd o gynorthwyo eich plentyn â'i ddysgu yn y dyfodol</t>
  </si>
  <si>
    <r>
      <t xml:space="preserve">Ni all prawf unigol ond darparu gwybodaeth gyfyngedig am allu a chynnydd y plentyn. Mae'n cynnig brasamcan o gyflawniad y plentyn y gellir ei ddefnyddio ochr yn ochr â darnau eraill o dystiolaeth i gefnogi disgybl i wella. Yn 2019, roedd disgyblion wedi sefyll Prawf </t>
    </r>
    <r>
      <rPr>
        <b/>
        <sz val="9"/>
        <color theme="1"/>
        <rFont val="Arial"/>
        <family val="2"/>
      </rPr>
      <t>Rhifedd Rhesymu</t>
    </r>
    <r>
      <rPr>
        <sz val="9"/>
        <color theme="1"/>
        <rFont val="Arial"/>
        <family val="2"/>
      </rPr>
      <t>, prawf sy'n gofyn i ddisgyblion ddefnyddio'u sgiliau i ddatrys problemau bob dydd. Roedd y prawf hwn ar gael yn Gymraeg neu yn Saesneg (yr un yw'r cwestiynau).</t>
    </r>
  </si>
  <si>
    <r>
      <t xml:space="preserve">Roedd Profion </t>
    </r>
    <r>
      <rPr>
        <b/>
        <sz val="9"/>
        <color theme="1"/>
        <rFont val="Arial"/>
        <family val="2"/>
      </rPr>
      <t>Darllen</t>
    </r>
    <r>
      <rPr>
        <sz val="9"/>
        <color theme="1"/>
        <rFont val="Arial"/>
        <family val="2"/>
      </rPr>
      <t xml:space="preserve"> ar gael yn Gymraeg a Saesneg. Mewn ysgolion cyfrwng Cymraeg, mae disgyblion Blynyddoedd 4–9 yn sefyll Profion Darllen Cymraeg a Saesneg; dim ond y Prawf Darllen Cymraeg y mae disgwyl i ddisgyblion Blynyddoedd 2 a 3 ei sefyll. Mewn ysgolion cyfrwng Saesneg, mae disgyblion Blynyddoedd 2–9 yn sefyll y Prawf Darllen Saesneg yn unig. Mae’r Profion Darllen yn cynnwys cwestiynau byr yn seiliedig ar ddau neu ragor o destunau. Mae rhai o'r cwestiynau'n canfod pa mor dda y mae’r disgyblion wedi deall y testun, a’r lleill yn anelu at weld a yw plant yn gallu llunio barn am yr hyn y maent yn ei ddarllen.</t>
    </r>
  </si>
  <si>
    <t xml:space="preserve">Mae asesiadau personol ar-lein yn disodli'r profion cenedlaethol, a chânt eu cyflwyno'n raddol dros gyfnod o dair blynedd. Yn 2019, roedd disgyblion wedi sefyll asesiad personol ar gyfer Rhifedd Gweithdrefnol (y 'dulliau' rhifyddol a ddefnyddir er mwyn gallu defnyddio rhifedd mewn amrywiaeth o gyd-destunau), yn lle prawf ar bapur. Mae adborth o'r asesiad hwnnw'n cael ei gyflwyno mewn adroddiad ar wahân. I gael rhagor o wybodaeth am yr asesiadau personol, ewch i:  </t>
  </si>
  <si>
    <t>https://hwb.gov.wales/cwricwlwm-drafft-i-gymru-2022/asesiadau-darllen-a-rhifedd/asesiadau-personol/</t>
  </si>
  <si>
    <r>
      <t xml:space="preserve">Mae tudalen gyntaf yr adroddiad hwn yn dangos canlyniadau eich plentyn ymhob prawf y mae wedi'i sefyll eleni. Bydd y </t>
    </r>
    <r>
      <rPr>
        <b/>
        <sz val="9"/>
        <rFont val="Arial"/>
        <family val="2"/>
      </rPr>
      <t>sgôr safonedig ar sail</t>
    </r>
    <r>
      <rPr>
        <sz val="9"/>
        <rFont val="Arial"/>
        <family val="2"/>
      </rPr>
      <t xml:space="preserve"> </t>
    </r>
    <r>
      <rPr>
        <b/>
        <sz val="9"/>
        <rFont val="Arial"/>
        <family val="2"/>
      </rPr>
      <t>oedran</t>
    </r>
    <r>
      <rPr>
        <sz val="9"/>
        <rFont val="Arial"/>
        <family val="2"/>
      </rPr>
      <t xml:space="preserve"> ar gyfer pob prawf yn dangos pa mor dda y mae eich plentyn wedi perfformio o'i gymharu â phlant eraill o'r un oedran, mewn blynyddoedd a misoedd, a wnaeth sefyll yr un prawf eleni. Y sgôr safonedig cyfartalog ar sail oedran yw 100 a bydd gan oddeutu ddwy ran o dair o'r plant a wnaeth sefyll y prawf sgôr o rhwng 85 a 115. O'r herwydd, gallai sgôr safonedig ar sail oedran o lai na 85 awgrymu bod ddisgybl yn cael peth anhawster â darllen neu rifedd, ar sail y prawf. Gallai sgôr o fwy na 115 awgrymu bod gan ddisgybl sgiliau darllen neu rifedd da am ei oed.</t>
    </r>
  </si>
  <si>
    <r>
      <t xml:space="preserve">Mae'r </t>
    </r>
    <r>
      <rPr>
        <b/>
        <sz val="9"/>
        <rFont val="Arial"/>
        <family val="2"/>
      </rPr>
      <t>siartiau mesur cynnydd</t>
    </r>
    <r>
      <rPr>
        <sz val="9"/>
        <rFont val="Arial"/>
        <family val="2"/>
      </rPr>
      <t xml:space="preserve"> yn dangos perfformiad eich plentyn yn y profion dros amser, o'i gymharu â phob disgybl arall yn yr un grŵp blwyddyn ledled Cymru. Caiff canlyniadau ar gyfer bob blwyddyn eu cyflwyno mewn blociau fertigol. Mae perfformiad eich plentyn wedi'i farcio â '+' o fewn un o'r blociau hyn. Mae cyflwyno canlyniadau yn y modd hwn yn dangos a yw eich plentyn yn llwyddo i gynnal ei safle o fewn y grŵp blwyddyn dros amser ac yn helpu i weld patrymau yn ei berfformiad. Mae'r testun o dan bob canlyniad yn dweud wrthych a yw safle eich plentyn, o fewn y grŵp blwyddyn, yn ddigon tebyg i'w safle y llynedd, yn uwch, neu'n is. Mae hyn yn seiliedig ar wybodaeth flynyddol o brofion a’r newid ym mesur cynnydd eich plentyn o un flwyddyn i’r llall. Gellir disgwyl mân amrywiadau yn y mesuriadau cynnydd o un flwyddyn i'r llall yn sgil ffactorau fel apêl cwestiwn penodol neu amgylchiadau personol ar ddiwrnod y prawf. Drwy ddefnyddio gwybodaeth am brofion blaenorol, gellir cyfrifo ystod ddisgwyliedig ar gyfer eich plentyn. Os yw ei sgôr y tu hwnt i'r ystod hon, mae hynny'n dynodi newid yn ei berfformiad. Os yw perfformiad eich plentyn yn uwch neu'n is na'i berfformiad y llynedd, efallai y byddai eich plentyn yn elwa ar fwy o gymorth neu her. Bydd athro eich plentyn yn gallu trafod cynnydd eich plentyn gydol y flwyddyn yn fanylach â chi.</t>
    </r>
  </si>
  <si>
    <t xml:space="preserve">Mae yna rai achosion lle na ellir dangos cynnydd o flwyddyn i flwyddyn. Dim ond un mesur perfformiad sydd gan ddisgyblion ym Mlwyddyn 2, ac felly ni ellir cymharu eu mesur cynnydd dros amser nes eu bod ym Mlwyddyn 3. Mewn rhai achosion, mae'n bosibl na wnaeth disgyblion ddilyn y llwybr safonol drwy grwpiau blwyddyn y cwricwlwm, ac felly ni ellir cymharu eu safle eleni â'u safle y llynedd. </t>
  </si>
  <si>
    <t>https://hwb.gov.wales/cwricwlwm-drafft-i-gymru-2022/asesiadau-darllen-a-rhifedd/dehongli-canlyniadau-r-profion-darllen-a-rhifedd-cenedlaethol-canllaw-animeiddiedig-i-rienigofalwyr/</t>
  </si>
  <si>
    <t>Bydd y taenlenni eraill yn y llawlyfr hwn yn cael eu poblogi’n awtomatig gan ddefnyddio’r wybodaeth hon ac yna gellid eu hargraffu.</t>
  </si>
  <si>
    <r>
      <t xml:space="preserve">Ewch i’r daenlen ‘Data’ a chwblhau’r celloedd </t>
    </r>
    <r>
      <rPr>
        <b/>
        <sz val="12"/>
        <color theme="4" tint="0.39994506668294322"/>
        <rFont val="Arial"/>
        <family val="2"/>
      </rPr>
      <t>glas</t>
    </r>
    <r>
      <rPr>
        <sz val="12"/>
        <color theme="1"/>
        <rFont val="Arial"/>
        <family val="2"/>
      </rPr>
      <t>.</t>
    </r>
  </si>
  <si>
    <t>The other worksheets in this workbook will be automatically populated using this information and can then be printed.</t>
  </si>
  <si>
    <r>
      <t xml:space="preserve">Go to the 'Data' worksheet and complete the cells in </t>
    </r>
    <r>
      <rPr>
        <b/>
        <sz val="12"/>
        <color theme="4" tint="0.39994506668294322"/>
        <rFont val="Arial"/>
        <family val="2"/>
      </rPr>
      <t>blue</t>
    </r>
    <r>
      <rPr>
        <b/>
        <sz val="12"/>
        <color theme="4" tint="0.79998168889431442"/>
        <rFont val="Arial"/>
        <family val="2"/>
      </rPr>
      <t>.</t>
    </r>
  </si>
  <si>
    <t>Instructions / Cyfarwyddiadau</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</si>
</sst>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2"/>
      <color theme="0"/>
      <name val="Arial"/>
      <family val="2"/>
    </font>
    <font>
      <sz val="8"/>
      <color theme="1"/>
      <name val="Arial"/>
      <family val="2"/>
    </font>
    <font>
      <sz val="16"/>
      <color theme="1"/>
      <name val="Arial"/>
      <family val="2"/>
    </font>
    <font>
      <u/>
      <sz val="12"/>
      <color theme="10"/>
      <name val="Arial"/>
      <family val="2"/>
    </font>
    <font>
      <b/>
      <sz val="14"/>
      <name val="Arial"/>
      <family val="2"/>
    </font>
    <font>
      <sz val="14"/>
      <color theme="1"/>
      <name val="Arial"/>
      <family val="2"/>
    </font>
    <font>
      <sz val="15"/>
      <color theme="1"/>
      <name val="Arial"/>
      <family val="2"/>
    </font>
    <font>
      <b/>
      <sz val="16"/>
      <name val="Arial"/>
      <family val="2"/>
    </font>
    <font>
      <b/>
      <sz val="16"/>
      <color theme="0"/>
      <name val="Arial"/>
      <family val="2"/>
    </font>
    <font>
      <b/>
      <sz val="18"/>
      <color theme="1"/>
      <name val="Arial"/>
      <family val="2"/>
    </font>
    <font>
      <sz val="18"/>
      <color theme="1"/>
      <name val="Arial"/>
      <family val="2"/>
    </font>
    <font>
      <b/>
      <sz val="18"/>
      <name val="Arial"/>
      <family val="2"/>
    </font>
    <font>
      <sz val="17"/>
      <color theme="1"/>
      <name val="Arial"/>
      <family val="2"/>
    </font>
    <font>
      <sz val="14"/>
      <color indexed="8"/>
      <name val="Arial"/>
      <family val="2"/>
    </font>
    <font>
      <b/>
      <sz val="14"/>
      <color theme="1"/>
      <name val="Arial"/>
      <family val="2"/>
    </font>
    <font>
      <b/>
      <sz val="14"/>
      <color indexed="8"/>
      <name val="Arial"/>
      <family val="2"/>
    </font>
    <font>
      <sz val="14"/>
      <color indexed="10"/>
      <name val="Arial"/>
      <family val="2"/>
    </font>
    <font>
      <b/>
      <sz val="20"/>
      <color theme="1"/>
      <name val="Arial"/>
      <family val="2"/>
    </font>
    <font>
      <sz val="16"/>
      <name val="Arial"/>
      <family val="2"/>
    </font>
    <font>
      <sz val="9"/>
      <color theme="1"/>
      <name val="Arial"/>
      <family val="2"/>
    </font>
    <font>
      <b/>
      <sz val="9"/>
      <color theme="1"/>
      <name val="Arial"/>
      <family val="2"/>
    </font>
    <font>
      <b/>
      <sz val="9"/>
      <name val="Arial"/>
      <family val="2"/>
    </font>
    <font>
      <sz val="9"/>
      <name val="Arial"/>
      <family val="2"/>
    </font>
    <font>
      <u/>
      <sz val="9"/>
      <color theme="10"/>
      <name val="Arial"/>
      <family val="2"/>
    </font>
    <font>
      <b/>
      <sz val="16"/>
      <color indexed="8"/>
      <name val="Arial"/>
      <family val="2"/>
    </font>
    <font>
      <b/>
      <sz val="18"/>
      <color indexed="8"/>
      <name val="Arial"/>
      <family val="2"/>
    </font>
    <font>
      <sz val="16"/>
      <color indexed="8"/>
      <name val="Arial"/>
      <family val="2"/>
    </font>
    <font>
      <sz val="18"/>
      <name val="Arial"/>
      <family val="2"/>
    </font>
    <font>
      <sz val="10"/>
      <color indexed="8"/>
      <name val="Arial"/>
      <family val="2"/>
    </font>
    <font>
      <sz val="11"/>
      <color indexed="8"/>
      <name val="Calibri"/>
      <family val="2"/>
    </font>
    <font>
      <sz val="10"/>
      <name val="Arial"/>
      <family val="2"/>
    </font>
    <font>
      <sz val="12"/>
      <name val="Arial"/>
      <family val="2"/>
    </font>
    <font>
      <sz val="11"/>
      <color theme="1"/>
      <name val="Calibri"/>
      <family val="2"/>
    </font>
    <font>
      <b/>
      <sz val="12"/>
      <color theme="4" tint="0.39994506668294322"/>
      <name val="Arial"/>
      <family val="2"/>
    </font>
    <font>
      <b/>
      <sz val="12"/>
      <color theme="4" tint="0.79998168889431442"/>
      <name val="Arial"/>
      <family val="2"/>
    </font>
    <font>
      <b/>
      <sz val="12"/>
      <color theme="1"/>
      <name val="Arial"/>
      <family val="2"/>
    </font>
  </fonts>
  <fills count="1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EBF7FF"/>
        <bgColor indexed="64"/>
      </patternFill>
    </fill>
    <fill>
      <patternFill patternType="solid">
        <fgColor rgb="FFB9E3FF"/>
        <bgColor indexed="64"/>
      </patternFill>
    </fill>
    <fill>
      <patternFill patternType="solid">
        <fgColor rgb="FF89CFFF"/>
        <bgColor indexed="64"/>
      </patternFill>
    </fill>
    <fill>
      <patternFill patternType="solid">
        <fgColor indexed="65"/>
        <bgColor indexed="64"/>
      </patternFill>
    </fill>
    <fill>
      <patternFill patternType="solid">
        <fgColor theme="6" tint="0.79998168889431442"/>
        <bgColor indexed="65"/>
      </patternFill>
    </fill>
    <fill>
      <patternFill patternType="solid">
        <fgColor theme="5" tint="0.79998168889431442"/>
        <bgColor indexed="65"/>
      </patternFill>
    </fill>
    <fill>
      <patternFill patternType="solid">
        <fgColor indexed="22"/>
        <bgColor indexed="0"/>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22"/>
      </right>
      <top style="thin">
        <color indexed="22"/>
      </top>
      <bottom style="thin">
        <color indexed="22"/>
      </bottom>
      <diagonal/>
    </border>
  </borders>
  <cellStyleXfs count="8">
    <xf numFmtId="0" fontId="0" fillId="0" borderId="0"/>
    <xf numFmtId="0" fontId="8" fillId="0" borderId="0"/>
    <xf numFmtId="0" fontId="13" fillId="0" borderId="0" applyNumberFormat="0" applyFill="0" applyBorder="0" applyAlignment="0" applyProtection="0"/>
    <xf numFmtId="0" fontId="5" fillId="10" borderId="0" applyNumberFormat="0" applyBorder="0" applyAlignment="0" applyProtection="0"/>
    <xf numFmtId="0" fontId="4" fillId="11" borderId="0" applyNumberFormat="0" applyBorder="0" applyAlignment="0" applyProtection="0"/>
    <xf numFmtId="0" fontId="38" fillId="0" borderId="0"/>
    <xf numFmtId="0" fontId="4" fillId="0" borderId="0"/>
    <xf numFmtId="0" fontId="4" fillId="10" borderId="0" applyNumberFormat="0" applyBorder="0" applyAlignment="0" applyProtection="0"/>
  </cellStyleXfs>
  <cellXfs count="178">
    <xf numFmtId="0" fontId="0" fillId="0" borderId="0" xfId="0"/>
    <xf numFmtId="0" fontId="8" fillId="0" borderId="0" xfId="1"/>
    <xf numFmtId="0" fontId="9" fillId="0" borderId="0" xfId="1" applyFont="1"/>
    <xf numFmtId="0" fontId="8" fillId="0" borderId="0" xfId="1" applyAlignment="1">
      <alignment horizontal="right"/>
    </xf>
    <xf numFmtId="0" fontId="8" fillId="0" borderId="0" xfId="1" applyAlignment="1">
      <alignment wrapText="1"/>
    </xf>
    <xf numFmtId="0" fontId="0" fillId="0" borderId="0" xfId="0" applyProtection="1">
      <protection hidden="1"/>
    </xf>
    <xf numFmtId="0" fontId="7" fillId="0" borderId="0" xfId="1" applyFont="1"/>
    <xf numFmtId="0" fontId="11" fillId="0" borderId="0" xfId="0" applyFont="1" applyProtection="1">
      <protection hidden="1"/>
    </xf>
    <xf numFmtId="0" fontId="12" fillId="0" borderId="0" xfId="0" applyFont="1" applyProtection="1">
      <protection hidden="1"/>
    </xf>
    <xf numFmtId="0" fontId="15" fillId="0" borderId="0" xfId="0" applyFont="1" applyProtection="1">
      <protection hidden="1"/>
    </xf>
    <xf numFmtId="0" fontId="16" fillId="0" borderId="0" xfId="0" applyFont="1" applyProtection="1">
      <protection hidden="1"/>
    </xf>
    <xf numFmtId="0" fontId="17" fillId="0" borderId="1" xfId="0" applyFont="1" applyBorder="1" applyAlignment="1" applyProtection="1">
      <alignment horizontal="center"/>
      <protection hidden="1"/>
    </xf>
    <xf numFmtId="0" fontId="17" fillId="0" borderId="0" xfId="0" applyFont="1" applyAlignment="1" applyProtection="1">
      <alignment horizontal="center"/>
      <protection hidden="1"/>
    </xf>
    <xf numFmtId="0" fontId="19" fillId="0" borderId="5" xfId="0" applyFont="1" applyBorder="1" applyAlignment="1" applyProtection="1">
      <alignment horizontal="center" vertical="center"/>
      <protection hidden="1"/>
    </xf>
    <xf numFmtId="0" fontId="20" fillId="0" borderId="0" xfId="0" applyFont="1" applyProtection="1">
      <protection hidden="1"/>
    </xf>
    <xf numFmtId="0" fontId="19" fillId="0" borderId="6" xfId="0" applyFont="1" applyBorder="1" applyAlignment="1" applyProtection="1">
      <alignment horizontal="center" vertical="center"/>
      <protection hidden="1"/>
    </xf>
    <xf numFmtId="0" fontId="20" fillId="0" borderId="0" xfId="0" applyFont="1" applyAlignment="1" applyProtection="1">
      <alignment horizontal="center"/>
      <protection hidden="1"/>
    </xf>
    <xf numFmtId="0" fontId="19" fillId="0" borderId="7" xfId="0" applyFont="1" applyBorder="1" applyAlignment="1" applyProtection="1">
      <alignment horizontal="center" vertical="center"/>
      <protection hidden="1"/>
    </xf>
    <xf numFmtId="0" fontId="15" fillId="0" borderId="0" xfId="0" applyFont="1" applyAlignment="1" applyProtection="1">
      <alignment wrapText="1"/>
      <protection hidden="1"/>
    </xf>
    <xf numFmtId="2" fontId="14" fillId="6" borderId="2" xfId="0" applyNumberFormat="1" applyFont="1" applyFill="1" applyBorder="1" applyAlignment="1" applyProtection="1">
      <alignment horizontal="left" vertical="center"/>
      <protection hidden="1"/>
    </xf>
    <xf numFmtId="2" fontId="14" fillId="6" borderId="3" xfId="0" applyNumberFormat="1" applyFont="1" applyFill="1" applyBorder="1" applyAlignment="1" applyProtection="1">
      <alignment horizontal="center" vertical="center"/>
      <protection hidden="1"/>
    </xf>
    <xf numFmtId="0" fontId="14" fillId="6" borderId="3" xfId="0" applyFont="1" applyFill="1" applyBorder="1" applyAlignment="1" applyProtection="1">
      <alignment horizontal="right"/>
      <protection hidden="1"/>
    </xf>
    <xf numFmtId="2" fontId="14" fillId="6" borderId="4" xfId="0" applyNumberFormat="1" applyFont="1" applyFill="1" applyBorder="1" applyAlignment="1" applyProtection="1">
      <alignment horizontal="right" vertical="center"/>
      <protection hidden="1"/>
    </xf>
    <xf numFmtId="2" fontId="14" fillId="7" borderId="2" xfId="0" applyNumberFormat="1" applyFont="1" applyFill="1" applyBorder="1" applyAlignment="1" applyProtection="1">
      <alignment horizontal="left" vertical="center"/>
      <protection hidden="1"/>
    </xf>
    <xf numFmtId="2" fontId="14" fillId="7" borderId="3" xfId="0" applyNumberFormat="1" applyFont="1" applyFill="1" applyBorder="1" applyAlignment="1" applyProtection="1">
      <alignment horizontal="center" vertical="center"/>
      <protection hidden="1"/>
    </xf>
    <xf numFmtId="2" fontId="14" fillId="7" borderId="4" xfId="0" applyNumberFormat="1" applyFont="1" applyFill="1" applyBorder="1" applyAlignment="1" applyProtection="1">
      <alignment horizontal="right" vertical="center"/>
      <protection hidden="1"/>
    </xf>
    <xf numFmtId="2" fontId="14" fillId="8" borderId="2" xfId="0" applyNumberFormat="1" applyFont="1" applyFill="1" applyBorder="1" applyAlignment="1" applyProtection="1">
      <alignment horizontal="left" vertical="center"/>
      <protection hidden="1"/>
    </xf>
    <xf numFmtId="2" fontId="14" fillId="8" borderId="3" xfId="0" applyNumberFormat="1" applyFont="1" applyFill="1" applyBorder="1" applyAlignment="1" applyProtection="1">
      <alignment horizontal="center" vertical="center"/>
      <protection hidden="1"/>
    </xf>
    <xf numFmtId="2" fontId="14" fillId="8" borderId="4" xfId="0" applyNumberFormat="1" applyFont="1" applyFill="1" applyBorder="1" applyAlignment="1" applyProtection="1">
      <alignment horizontal="right" vertical="center"/>
      <protection hidden="1"/>
    </xf>
    <xf numFmtId="0" fontId="19" fillId="0" borderId="0" xfId="0" applyFont="1" applyProtection="1">
      <protection hidden="1"/>
    </xf>
    <xf numFmtId="0" fontId="6" fillId="0" borderId="0" xfId="1" applyFont="1"/>
    <xf numFmtId="0" fontId="28" fillId="0" borderId="0" xfId="0" applyFont="1"/>
    <xf numFmtId="0" fontId="12" fillId="0" borderId="0" xfId="0" applyFont="1" applyAlignment="1">
      <alignment vertical="center"/>
    </xf>
    <xf numFmtId="0" fontId="29" fillId="0" borderId="0" xfId="0" applyFont="1" applyAlignment="1">
      <alignment wrapText="1"/>
    </xf>
    <xf numFmtId="0" fontId="30" fillId="0" borderId="0" xfId="0" applyFont="1" applyAlignment="1">
      <alignment wrapText="1"/>
    </xf>
    <xf numFmtId="0" fontId="29" fillId="0" borderId="0" xfId="0" applyFont="1" applyAlignment="1">
      <alignment vertical="center" wrapText="1"/>
    </xf>
    <xf numFmtId="0" fontId="30" fillId="0" borderId="0" xfId="0" applyFont="1" applyAlignment="1">
      <alignment vertical="center"/>
    </xf>
    <xf numFmtId="0" fontId="32" fillId="0" borderId="0" xfId="2" applyFont="1" applyAlignment="1">
      <alignment wrapText="1"/>
    </xf>
    <xf numFmtId="0" fontId="33" fillId="0" borderId="0" xfId="2" applyFont="1" applyAlignment="1">
      <alignment wrapText="1"/>
    </xf>
    <xf numFmtId="0" fontId="37" fillId="0" borderId="0" xfId="0" applyFont="1"/>
    <xf numFmtId="0" fontId="0" fillId="0" borderId="1" xfId="0" applyBorder="1"/>
    <xf numFmtId="0" fontId="9" fillId="0" borderId="1" xfId="0" applyFont="1" applyBorder="1" applyAlignment="1">
      <alignment wrapText="1"/>
    </xf>
    <xf numFmtId="0" fontId="9" fillId="0" borderId="1" xfId="0" applyFont="1" applyBorder="1"/>
    <xf numFmtId="0" fontId="0" fillId="0" borderId="1" xfId="0" applyBorder="1" applyAlignment="1">
      <alignment wrapText="1"/>
    </xf>
    <xf numFmtId="0" fontId="39" fillId="0" borderId="1" xfId="5" applyFont="1" applyFill="1" applyBorder="1" applyAlignment="1">
      <alignment wrapText="1"/>
    </xf>
    <xf numFmtId="0" fontId="41" fillId="0" borderId="0" xfId="0" applyFont="1" applyFill="1"/>
    <xf numFmtId="0" fontId="4" fillId="0" borderId="0" xfId="6" applyFont="1"/>
    <xf numFmtId="0" fontId="4" fillId="2" borderId="1" xfId="6" applyFont="1" applyFill="1" applyBorder="1" applyAlignment="1" applyProtection="1">
      <alignment horizontal="right"/>
      <protection locked="0"/>
    </xf>
    <xf numFmtId="0" fontId="4" fillId="0" borderId="0" xfId="6"/>
    <xf numFmtId="0" fontId="4" fillId="3" borderId="1" xfId="6" applyFill="1" applyBorder="1"/>
    <xf numFmtId="0" fontId="9" fillId="0" borderId="0" xfId="6" applyFont="1"/>
    <xf numFmtId="0" fontId="4" fillId="2" borderId="1" xfId="6" applyFill="1" applyBorder="1"/>
    <xf numFmtId="0" fontId="39" fillId="12" borderId="8" xfId="5" applyFont="1" applyFill="1" applyBorder="1" applyAlignment="1">
      <alignment horizontal="center"/>
    </xf>
    <xf numFmtId="0" fontId="4" fillId="0" borderId="0" xfId="6" applyFont="1" applyAlignment="1">
      <alignment wrapText="1"/>
    </xf>
    <xf numFmtId="0" fontId="4" fillId="2" borderId="1" xfId="6" applyFill="1" applyBorder="1" applyAlignment="1" applyProtection="1">
      <alignment horizontal="right"/>
      <protection locked="0"/>
    </xf>
    <xf numFmtId="0" fontId="4" fillId="4" borderId="1" xfId="6" applyFill="1" applyBorder="1"/>
    <xf numFmtId="0" fontId="39" fillId="0" borderId="9" xfId="5" applyFont="1" applyFill="1" applyBorder="1" applyAlignment="1">
      <alignment wrapText="1"/>
    </xf>
    <xf numFmtId="14" fontId="4" fillId="2" borderId="1" xfId="6" applyNumberFormat="1" applyFill="1" applyBorder="1" applyAlignment="1" applyProtection="1">
      <alignment horizontal="right"/>
      <protection locked="0"/>
    </xf>
    <xf numFmtId="14" fontId="4" fillId="2" borderId="1" xfId="6" applyNumberFormat="1" applyFont="1" applyFill="1" applyBorder="1" applyAlignment="1" applyProtection="1">
      <alignment horizontal="right"/>
      <protection locked="0"/>
    </xf>
    <xf numFmtId="0" fontId="4" fillId="11" borderId="1" xfId="4" applyBorder="1" applyProtection="1">
      <protection locked="0"/>
    </xf>
    <xf numFmtId="0" fontId="8" fillId="2" borderId="1" xfId="1" applyFill="1" applyBorder="1" applyProtection="1">
      <protection locked="0"/>
    </xf>
    <xf numFmtId="0" fontId="4" fillId="11" borderId="1" xfId="4" applyBorder="1"/>
    <xf numFmtId="0" fontId="5" fillId="10" borderId="1" xfId="3" applyBorder="1"/>
    <xf numFmtId="0" fontId="28" fillId="0" borderId="0" xfId="0" applyFont="1" applyAlignment="1">
      <alignment horizontal="left" wrapText="1"/>
    </xf>
    <xf numFmtId="0" fontId="21" fillId="0" borderId="0" xfId="0" applyFont="1" applyAlignment="1" applyProtection="1">
      <alignment horizontal="left" vertical="center" wrapText="1"/>
      <protection hidden="1"/>
    </xf>
    <xf numFmtId="0" fontId="14" fillId="0" borderId="0" xfId="0" applyFont="1" applyAlignment="1" applyProtection="1">
      <alignment horizontal="left" vertical="center" wrapText="1"/>
      <protection hidden="1"/>
    </xf>
    <xf numFmtId="0" fontId="20" fillId="0" borderId="0" xfId="0" applyFont="1" applyAlignment="1" applyProtection="1">
      <alignment wrapText="1"/>
      <protection hidden="1"/>
    </xf>
    <xf numFmtId="0" fontId="15" fillId="0" borderId="0" xfId="0" applyFont="1" applyAlignment="1" applyProtection="1">
      <alignment vertical="center" wrapText="1"/>
      <protection hidden="1"/>
    </xf>
    <xf numFmtId="0" fontId="15" fillId="0" borderId="0" xfId="0" applyFont="1" applyAlignment="1">
      <alignment vertical="center"/>
    </xf>
    <xf numFmtId="0" fontId="19" fillId="0" borderId="0" xfId="0" applyFont="1" applyAlignment="1" applyProtection="1">
      <alignment horizontal="center" vertical="center"/>
      <protection hidden="1"/>
    </xf>
    <xf numFmtId="0" fontId="10" fillId="5" borderId="0" xfId="0" applyFont="1" applyFill="1" applyProtection="1">
      <protection hidden="1"/>
    </xf>
    <xf numFmtId="0" fontId="0" fillId="0" borderId="0" xfId="0" applyAlignment="1" applyProtection="1">
      <alignment horizontal="center"/>
      <protection hidden="1"/>
    </xf>
    <xf numFmtId="0" fontId="12" fillId="0" borderId="0" xfId="0" applyFont="1" applyAlignment="1" applyProtection="1">
      <alignment horizontal="right"/>
      <protection hidden="1"/>
    </xf>
    <xf numFmtId="0" fontId="18" fillId="5" borderId="0" xfId="0" applyFont="1" applyFill="1" applyAlignment="1" applyProtection="1">
      <alignment horizontal="center"/>
      <protection hidden="1"/>
    </xf>
    <xf numFmtId="0" fontId="28" fillId="9" borderId="0" xfId="0" applyFont="1" applyFill="1"/>
    <xf numFmtId="0" fontId="27" fillId="0" borderId="0" xfId="0" applyFont="1"/>
    <xf numFmtId="0" fontId="0" fillId="0" borderId="0" xfId="0" applyAlignment="1" applyProtection="1">
      <alignment horizontal="center" vertical="center"/>
      <protection hidden="1"/>
    </xf>
    <xf numFmtId="0" fontId="37" fillId="9" borderId="0" xfId="0" applyFont="1" applyFill="1"/>
    <xf numFmtId="0" fontId="3" fillId="0" borderId="0" xfId="1" applyFont="1"/>
    <xf numFmtId="0" fontId="4" fillId="11" borderId="11" xfId="4" applyBorder="1" applyProtection="1">
      <protection locked="0"/>
    </xf>
    <xf numFmtId="0" fontId="8" fillId="0" borderId="10" xfId="1" applyFill="1" applyBorder="1"/>
    <xf numFmtId="0" fontId="39" fillId="0" borderId="10" xfId="5" applyFont="1" applyFill="1" applyBorder="1" applyAlignment="1">
      <alignment horizontal="center"/>
    </xf>
    <xf numFmtId="0" fontId="39" fillId="0" borderId="12" xfId="5" applyFont="1" applyFill="1" applyBorder="1" applyAlignment="1">
      <alignment wrapText="1"/>
    </xf>
    <xf numFmtId="0" fontId="10" fillId="5" borderId="0" xfId="0" applyFont="1" applyFill="1" applyAlignment="1" applyProtection="1">
      <alignment horizontal="center" vertical="center"/>
      <protection hidden="1"/>
    </xf>
    <xf numFmtId="0" fontId="23" fillId="0" borderId="0" xfId="0" applyFont="1" applyAlignment="1" applyProtection="1">
      <alignment vertical="center"/>
      <protection hidden="1"/>
    </xf>
    <xf numFmtId="0" fontId="15" fillId="0" borderId="0" xfId="0" applyFont="1" applyAlignment="1" applyProtection="1">
      <alignment vertical="center"/>
      <protection hidden="1"/>
    </xf>
    <xf numFmtId="0" fontId="26" fillId="0" borderId="0" xfId="0" applyFont="1" applyAlignment="1" applyProtection="1">
      <alignment vertical="center"/>
      <protection hidden="1"/>
    </xf>
    <xf numFmtId="2" fontId="14" fillId="0" borderId="0" xfId="0" applyNumberFormat="1" applyFont="1" applyAlignment="1" applyProtection="1">
      <alignment horizontal="center" vertical="center"/>
      <protection hidden="1"/>
    </xf>
    <xf numFmtId="0" fontId="14" fillId="8" borderId="3" xfId="0" applyFont="1" applyFill="1" applyBorder="1" applyAlignment="1" applyProtection="1">
      <alignment horizontal="center" vertical="center"/>
      <protection hidden="1"/>
    </xf>
    <xf numFmtId="0" fontId="25" fillId="0" borderId="0" xfId="0" applyFont="1" applyAlignment="1" applyProtection="1">
      <alignment vertical="center"/>
      <protection hidden="1"/>
    </xf>
    <xf numFmtId="0" fontId="23" fillId="0" borderId="0" xfId="0" applyFont="1" applyProtection="1">
      <protection hidden="1"/>
    </xf>
    <xf numFmtId="0" fontId="36" fillId="0" borderId="0" xfId="0" applyFont="1" applyAlignment="1" applyProtection="1">
      <alignment vertical="center"/>
      <protection hidden="1"/>
    </xf>
    <xf numFmtId="0" fontId="24" fillId="0" borderId="0" xfId="0" applyFont="1" applyProtection="1">
      <protection hidden="1"/>
    </xf>
    <xf numFmtId="0" fontId="34" fillId="0" borderId="0" xfId="0" applyFont="1" applyAlignment="1" applyProtection="1">
      <alignment vertical="center"/>
      <protection hidden="1"/>
    </xf>
    <xf numFmtId="0" fontId="12" fillId="0" borderId="0" xfId="0" applyFont="1" applyAlignment="1" applyProtection="1">
      <alignment horizontal="left"/>
      <protection hidden="1"/>
    </xf>
    <xf numFmtId="0" fontId="35" fillId="0" borderId="0" xfId="0" applyFont="1" applyAlignment="1" applyProtection="1">
      <alignment vertical="center"/>
      <protection hidden="1"/>
    </xf>
    <xf numFmtId="0" fontId="15" fillId="0" borderId="0" xfId="0" applyFont="1" applyAlignment="1" applyProtection="1">
      <alignment horizontal="left"/>
      <protection hidden="1"/>
    </xf>
    <xf numFmtId="0" fontId="32" fillId="0" borderId="0" xfId="0" applyFont="1" applyAlignment="1">
      <alignment vertical="center" wrapText="1"/>
    </xf>
    <xf numFmtId="0" fontId="33" fillId="0" borderId="0" xfId="2" applyFont="1" applyAlignment="1">
      <alignment vertical="center" wrapText="1"/>
    </xf>
    <xf numFmtId="0" fontId="31" fillId="0" borderId="0" xfId="0" applyFont="1" applyAlignment="1">
      <alignment vertical="center" wrapText="1"/>
    </xf>
    <xf numFmtId="0" fontId="15" fillId="0" borderId="0" xfId="0" applyFont="1" applyFill="1" applyProtection="1">
      <protection hidden="1"/>
    </xf>
    <xf numFmtId="0" fontId="34" fillId="0" borderId="0" xfId="0" applyFont="1" applyFill="1" applyAlignment="1" applyProtection="1">
      <alignment vertical="center"/>
      <protection hidden="1"/>
    </xf>
    <xf numFmtId="0" fontId="15" fillId="0" borderId="0" xfId="0" applyNumberFormat="1" applyFont="1" applyProtection="1">
      <protection hidden="1"/>
    </xf>
    <xf numFmtId="0" fontId="27" fillId="0" borderId="0" xfId="0" applyNumberFormat="1" applyFont="1" applyProtection="1">
      <protection hidden="1"/>
    </xf>
    <xf numFmtId="0" fontId="32" fillId="0" borderId="0" xfId="0" applyFont="1" applyAlignment="1">
      <alignment wrapText="1"/>
    </xf>
    <xf numFmtId="0" fontId="27" fillId="0" borderId="0" xfId="0" applyFont="1" applyProtection="1">
      <protection hidden="1"/>
    </xf>
    <xf numFmtId="0" fontId="22" fillId="0" borderId="0" xfId="0" applyFont="1" applyAlignment="1">
      <alignment vertical="center"/>
    </xf>
    <xf numFmtId="0" fontId="0" fillId="0" borderId="0" xfId="0"/>
    <xf numFmtId="0" fontId="23" fillId="0" borderId="0" xfId="0" applyFont="1" applyAlignment="1" applyProtection="1">
      <protection hidden="1"/>
    </xf>
    <xf numFmtId="0" fontId="0" fillId="0" borderId="0" xfId="0" applyAlignment="1"/>
    <xf numFmtId="0" fontId="2" fillId="2" borderId="1" xfId="6" applyFont="1" applyFill="1" applyBorder="1" applyAlignment="1" applyProtection="1">
      <alignment horizontal="right"/>
      <protection locked="0"/>
    </xf>
    <xf numFmtId="49" fontId="2" fillId="2" borderId="1" xfId="6" applyNumberFormat="1" applyFont="1" applyFill="1" applyBorder="1" applyAlignment="1" applyProtection="1">
      <alignment horizontal="right"/>
      <protection locked="0"/>
    </xf>
    <xf numFmtId="0" fontId="2" fillId="2" borderId="1" xfId="6" applyFont="1" applyFill="1" applyBorder="1" applyAlignment="1" applyProtection="1">
      <alignment horizontal="left"/>
      <protection locked="0"/>
    </xf>
    <xf numFmtId="1" fontId="2" fillId="4" borderId="1" xfId="1" applyNumberFormat="1" applyFont="1" applyFill="1" applyBorder="1" applyAlignment="1" applyProtection="1">
      <alignment horizontal="right"/>
      <protection hidden="1"/>
    </xf>
    <xf numFmtId="2" fontId="14" fillId="5" borderId="0" xfId="0" applyNumberFormat="1" applyFont="1" applyFill="1" applyBorder="1" applyAlignment="1" applyProtection="1">
      <alignment horizontal="center" vertical="center"/>
      <protection hidden="1"/>
    </xf>
    <xf numFmtId="0" fontId="23" fillId="0" borderId="0" xfId="0" applyFont="1" applyAlignment="1" applyProtection="1">
      <alignment vertical="center"/>
      <protection hidden="1"/>
    </xf>
    <xf numFmtId="0" fontId="23" fillId="0" borderId="0" xfId="0" applyFont="1" applyProtection="1">
      <protection hidden="1"/>
    </xf>
    <xf numFmtId="0" fontId="36" fillId="0" borderId="2" xfId="0" applyNumberFormat="1" applyFont="1" applyBorder="1" applyAlignment="1" applyProtection="1">
      <alignment horizontal="left" vertical="center"/>
      <protection hidden="1"/>
    </xf>
    <xf numFmtId="0" fontId="12" fillId="0" borderId="3" xfId="0" applyNumberFormat="1" applyFont="1" applyBorder="1" applyAlignment="1" applyProtection="1">
      <alignment horizontal="left"/>
      <protection hidden="1"/>
    </xf>
    <xf numFmtId="0" fontId="12" fillId="0" borderId="4" xfId="0" applyNumberFormat="1" applyFont="1" applyBorder="1" applyAlignment="1" applyProtection="1">
      <alignment horizontal="left"/>
      <protection hidden="1"/>
    </xf>
    <xf numFmtId="0" fontId="12" fillId="0" borderId="3" xfId="0" applyFont="1" applyBorder="1" applyProtection="1">
      <protection hidden="1"/>
    </xf>
    <xf numFmtId="0" fontId="12" fillId="0" borderId="4" xfId="0" applyFont="1" applyBorder="1" applyProtection="1">
      <protection hidden="1"/>
    </xf>
    <xf numFmtId="0" fontId="12" fillId="0" borderId="2" xfId="0" applyFont="1" applyBorder="1" applyAlignment="1" applyProtection="1">
      <alignment horizontal="left"/>
      <protection hidden="1"/>
    </xf>
    <xf numFmtId="0" fontId="12" fillId="0" borderId="2" xfId="0" applyNumberFormat="1" applyFont="1" applyBorder="1" applyAlignment="1" applyProtection="1">
      <alignment horizontal="left"/>
      <protection hidden="1"/>
    </xf>
    <xf numFmtId="0" fontId="36" fillId="0" borderId="0" xfId="0" applyFont="1" applyAlignment="1" applyProtection="1">
      <alignment vertical="center" wrapText="1"/>
      <protection hidden="1"/>
    </xf>
    <xf numFmtId="0" fontId="12" fillId="0" borderId="0" xfId="0" applyFont="1" applyAlignment="1" applyProtection="1">
      <alignment wrapText="1"/>
      <protection hidden="1"/>
    </xf>
    <xf numFmtId="0" fontId="25" fillId="0" borderId="0" xfId="0" applyFont="1" applyAlignment="1" applyProtection="1">
      <alignment vertical="center"/>
      <protection hidden="1"/>
    </xf>
    <xf numFmtId="0" fontId="0" fillId="0" borderId="0" xfId="0"/>
    <xf numFmtId="0" fontId="28" fillId="0" borderId="0" xfId="0" applyFont="1" applyAlignment="1">
      <alignment wrapText="1"/>
    </xf>
    <xf numFmtId="0" fontId="15" fillId="0" borderId="2" xfId="0" applyFont="1" applyBorder="1" applyAlignment="1" applyProtection="1">
      <alignment horizontal="center" vertical="center"/>
      <protection hidden="1"/>
    </xf>
    <xf numFmtId="0" fontId="15" fillId="0" borderId="3" xfId="0" applyFont="1" applyBorder="1" applyAlignment="1" applyProtection="1">
      <alignment horizontal="center" vertical="center"/>
      <protection hidden="1"/>
    </xf>
    <xf numFmtId="0" fontId="15" fillId="0" borderId="4" xfId="0" applyFont="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0" fontId="15" fillId="0" borderId="3" xfId="0" applyFont="1" applyFill="1" applyBorder="1" applyAlignment="1" applyProtection="1">
      <alignment horizontal="center" vertical="center"/>
      <protection hidden="1"/>
    </xf>
    <xf numFmtId="0" fontId="15" fillId="0" borderId="4" xfId="0" applyFont="1" applyFill="1" applyBorder="1" applyAlignment="1" applyProtection="1">
      <alignment horizontal="center" vertical="center"/>
      <protection hidden="1"/>
    </xf>
    <xf numFmtId="0" fontId="34" fillId="0" borderId="0" xfId="0" applyFont="1" applyAlignment="1" applyProtection="1">
      <alignment vertical="center"/>
      <protection hidden="1"/>
    </xf>
    <xf numFmtId="0" fontId="15" fillId="0" borderId="0" xfId="0" applyFont="1" applyAlignment="1" applyProtection="1">
      <alignment wrapText="1"/>
      <protection hidden="1"/>
    </xf>
    <xf numFmtId="0" fontId="22" fillId="0" borderId="0" xfId="0" applyFont="1" applyAlignment="1" applyProtection="1">
      <alignment horizontal="left" vertical="center" wrapText="1"/>
      <protection hidden="1"/>
    </xf>
    <xf numFmtId="0" fontId="15" fillId="0" borderId="0" xfId="0" applyFont="1" applyAlignment="1" applyProtection="1">
      <alignment horizontal="left" vertical="center" wrapText="1"/>
      <protection hidden="1"/>
    </xf>
    <xf numFmtId="0" fontId="37" fillId="0" borderId="0" xfId="0" applyFont="1" applyAlignment="1">
      <alignment horizontal="left" wrapText="1"/>
    </xf>
    <xf numFmtId="0" fontId="20" fillId="0" borderId="0" xfId="0" applyFont="1"/>
    <xf numFmtId="0" fontId="27" fillId="0" borderId="0" xfId="0" applyFont="1" applyProtection="1">
      <protection hidden="1"/>
    </xf>
    <xf numFmtId="0" fontId="22" fillId="0" borderId="0" xfId="0" applyFont="1" applyAlignment="1" applyProtection="1">
      <alignment vertical="center"/>
      <protection hidden="1"/>
    </xf>
    <xf numFmtId="0" fontId="22" fillId="0" borderId="0" xfId="0" applyFont="1" applyAlignment="1">
      <alignment vertical="center"/>
    </xf>
    <xf numFmtId="0" fontId="28" fillId="0" borderId="0" xfId="0" applyFont="1" applyAlignment="1">
      <alignment horizontal="left" wrapText="1"/>
    </xf>
    <xf numFmtId="0" fontId="27" fillId="0" borderId="0" xfId="0" applyFont="1"/>
    <xf numFmtId="0" fontId="20" fillId="0" borderId="0" xfId="0" applyFont="1" applyAlignment="1" applyProtection="1">
      <alignment wrapText="1"/>
      <protection hidden="1"/>
    </xf>
    <xf numFmtId="0" fontId="21" fillId="0" borderId="0" xfId="0" applyFont="1" applyAlignment="1" applyProtection="1">
      <alignment horizontal="left" vertical="center" wrapText="1"/>
      <protection hidden="1"/>
    </xf>
    <xf numFmtId="0" fontId="22" fillId="0" borderId="0" xfId="0" applyFont="1" applyAlignment="1" applyProtection="1">
      <alignment horizontal="left" vertical="top" wrapText="1"/>
      <protection hidden="1"/>
    </xf>
    <xf numFmtId="0" fontId="22" fillId="0" borderId="0" xfId="0" applyFont="1" applyAlignment="1" applyProtection="1">
      <alignment vertical="center" wrapText="1"/>
      <protection hidden="1"/>
    </xf>
    <xf numFmtId="0" fontId="22"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37" fillId="0" borderId="0" xfId="0" applyFont="1" applyAlignment="1">
      <alignment horizontal="left" vertical="center" wrapText="1"/>
    </xf>
    <xf numFmtId="0" fontId="37" fillId="0" borderId="0" xfId="0" applyFont="1" applyAlignment="1">
      <alignment horizontal="left" vertical="top" wrapText="1"/>
    </xf>
    <xf numFmtId="0" fontId="0" fillId="0" borderId="0" xfId="0" applyAlignment="1">
      <alignment vertical="top"/>
    </xf>
    <xf numFmtId="0" fontId="40" fillId="0" borderId="0" xfId="0" applyFont="1" applyAlignment="1">
      <alignment horizontal="left" wrapText="1"/>
    </xf>
    <xf numFmtId="0" fontId="45" fillId="0" borderId="0" xfId="0" applyFont="1"/>
    <xf numFmtId="0" fontId="36" fillId="0" borderId="2" xfId="0" applyFont="1" applyBorder="1" applyAlignment="1" applyProtection="1">
      <alignment horizontal="left" vertical="center"/>
      <protection hidden="1"/>
    </xf>
    <xf numFmtId="0" fontId="36" fillId="0" borderId="3" xfId="0" applyFont="1" applyBorder="1" applyAlignment="1" applyProtection="1">
      <alignment horizontal="left" vertical="center"/>
      <protection hidden="1"/>
    </xf>
    <xf numFmtId="0" fontId="36" fillId="0" borderId="4" xfId="0" applyFont="1" applyBorder="1" applyAlignment="1" applyProtection="1">
      <alignment horizontal="left" vertical="center"/>
      <protection hidden="1"/>
    </xf>
    <xf numFmtId="0" fontId="12" fillId="0" borderId="3" xfId="0" applyFont="1" applyBorder="1" applyAlignment="1" applyProtection="1">
      <alignment horizontal="left"/>
      <protection hidden="1"/>
    </xf>
    <xf numFmtId="0" fontId="12" fillId="0" borderId="4" xfId="0" applyFont="1" applyBorder="1" applyAlignment="1" applyProtection="1">
      <alignment horizontal="left"/>
      <protection hidden="1"/>
    </xf>
    <xf numFmtId="0" fontId="15" fillId="0" borderId="2" xfId="0" applyFont="1" applyBorder="1" applyAlignment="1">
      <alignment horizontal="left"/>
    </xf>
    <xf numFmtId="0" fontId="15" fillId="0" borderId="3" xfId="0" applyFont="1" applyBorder="1" applyAlignment="1">
      <alignment horizontal="left"/>
    </xf>
    <xf numFmtId="0" fontId="15" fillId="0" borderId="4" xfId="0" applyFont="1" applyBorder="1" applyAlignment="1">
      <alignment horizontal="left"/>
    </xf>
    <xf numFmtId="0" fontId="15" fillId="0" borderId="2" xfId="0" applyFont="1" applyBorder="1" applyAlignment="1" applyProtection="1">
      <alignment horizontal="left"/>
      <protection hidden="1"/>
    </xf>
    <xf numFmtId="0" fontId="15" fillId="0" borderId="3" xfId="0" applyFont="1" applyBorder="1" applyAlignment="1" applyProtection="1">
      <alignment horizontal="left"/>
      <protection hidden="1"/>
    </xf>
    <xf numFmtId="0" fontId="15" fillId="0" borderId="4" xfId="0" applyFont="1" applyBorder="1" applyAlignment="1" applyProtection="1">
      <alignment horizontal="left"/>
      <protection hidden="1"/>
    </xf>
    <xf numFmtId="0" fontId="15" fillId="0" borderId="2" xfId="0" applyNumberFormat="1" applyFont="1" applyBorder="1" applyAlignment="1">
      <alignment horizontal="left"/>
    </xf>
    <xf numFmtId="0" fontId="15" fillId="0" borderId="3" xfId="0" applyNumberFormat="1" applyFont="1" applyBorder="1" applyAlignment="1">
      <alignment horizontal="left"/>
    </xf>
    <xf numFmtId="0" fontId="15" fillId="0" borderId="4" xfId="0" applyNumberFormat="1" applyFont="1" applyBorder="1" applyAlignment="1">
      <alignment horizontal="left"/>
    </xf>
    <xf numFmtId="14" fontId="12" fillId="0" borderId="2" xfId="0" applyNumberFormat="1" applyFont="1" applyBorder="1" applyAlignment="1" applyProtection="1">
      <alignment horizontal="left"/>
      <protection hidden="1"/>
    </xf>
    <xf numFmtId="14" fontId="12" fillId="0" borderId="3" xfId="0" applyNumberFormat="1" applyFont="1" applyBorder="1" applyProtection="1">
      <protection hidden="1"/>
    </xf>
    <xf numFmtId="14" fontId="12" fillId="0" borderId="4" xfId="0" applyNumberFormat="1" applyFont="1" applyBorder="1" applyProtection="1">
      <protection hidden="1"/>
    </xf>
    <xf numFmtId="14" fontId="12" fillId="0" borderId="3" xfId="0" applyNumberFormat="1" applyFont="1" applyBorder="1" applyAlignment="1" applyProtection="1">
      <alignment horizontal="left"/>
      <protection hidden="1"/>
    </xf>
    <xf numFmtId="14" fontId="12" fillId="0" borderId="4" xfId="0" applyNumberFormat="1" applyFont="1" applyBorder="1" applyAlignment="1" applyProtection="1">
      <alignment horizontal="left"/>
      <protection hidden="1"/>
    </xf>
    <xf numFmtId="0" fontId="1" fillId="2" borderId="1" xfId="1" applyFont="1" applyFill="1" applyBorder="1" applyProtection="1">
      <protection locked="0"/>
    </xf>
  </cellXfs>
  <cellStyles count="8">
    <cellStyle name="20% - Accent2" xfId="4" builtinId="34"/>
    <cellStyle name="20% - Accent3" xfId="3" builtinId="38"/>
    <cellStyle name="20% - Accent3 2" xfId="7"/>
    <cellStyle name="Hyperlink" xfId="2" builtinId="8"/>
    <cellStyle name="Normal" xfId="0" builtinId="0"/>
    <cellStyle name="Normal 2" xfId="1"/>
    <cellStyle name="Normal 2 2" xfId="6"/>
    <cellStyle name="Normal_Sig look up" xfId="5"/>
  </cellStyles>
  <dxfs count="272">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bgColor theme="0" tint="-0.14996795556505021"/>
        </patternFill>
      </fill>
    </dxf>
    <dxf>
      <fill>
        <patternFill patternType="solid">
          <fgColor auto="1"/>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bgColor theme="0" tint="-0.14996795556505021"/>
        </patternFill>
      </fill>
    </dxf>
    <dxf>
      <fill>
        <patternFill patternType="solid">
          <fgColor auto="1"/>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fgColor auto="1"/>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fgColor auto="1"/>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bgColor theme="0" tint="-0.14996795556505021"/>
        </patternFill>
      </fill>
    </dxf>
    <dxf>
      <fill>
        <patternFill patternType="solid">
          <fgColor auto="1"/>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bgColor theme="0" tint="-0.14996795556505021"/>
        </patternFill>
      </fill>
    </dxf>
    <dxf>
      <fill>
        <patternFill patternType="solid">
          <fgColor auto="1"/>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bgColor theme="0" tint="-0.14996795556505021"/>
        </patternFill>
      </fill>
    </dxf>
    <dxf>
      <fill>
        <patternFill>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fgColor auto="1"/>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fgColor auto="1"/>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fgColor auto="1"/>
          <bgColor theme="0" tint="-0.14996795556505021"/>
        </patternFill>
      </fill>
    </dxf>
  </dxfs>
  <tableStyles count="0" defaultTableStyle="TableStyleMedium2" defaultPivotStyle="PivotStyleLight16"/>
  <colors>
    <mruColors>
      <color rgb="FF89CFFF"/>
      <color rgb="FFB9E3FF"/>
      <color rgb="FFEBF7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0</xdr:colOff>
      <xdr:row>40</xdr:row>
      <xdr:rowOff>163284</xdr:rowOff>
    </xdr:from>
    <xdr:to>
      <xdr:col>32</xdr:col>
      <xdr:colOff>40822</xdr:colOff>
      <xdr:row>47</xdr:row>
      <xdr:rowOff>156882</xdr:rowOff>
    </xdr:to>
    <xdr:sp macro="" textlink="">
      <xdr:nvSpPr>
        <xdr:cNvPr id="2" name="Text Box 8">
          <a:extLst>
            <a:ext uri="{FF2B5EF4-FFF2-40B4-BE49-F238E27FC236}">
              <a16:creationId xmlns="" xmlns:a16="http://schemas.microsoft.com/office/drawing/2014/main" id="{4F6F6FC8-4A15-4E41-A7BE-FE1462372DA4}"/>
            </a:ext>
          </a:extLst>
        </xdr:cNvPr>
        <xdr:cNvSpPr txBox="1">
          <a:spLocks noChangeArrowheads="1"/>
        </xdr:cNvSpPr>
      </xdr:nvSpPr>
      <xdr:spPr bwMode="auto">
        <a:xfrm>
          <a:off x="2286000" y="7783284"/>
          <a:ext cx="22138822" cy="1327098"/>
        </a:xfrm>
        <a:prstGeom prst="rect">
          <a:avLst/>
        </a:prstGeom>
        <a:solidFill>
          <a:srgbClr val="FFFFFF"/>
        </a:solidFill>
        <a:ln w="6350">
          <a:solidFill>
            <a:srgbClr val="000000"/>
          </a:solidFill>
          <a:miter lim="800000"/>
          <a:headEnd/>
          <a:tailEnd/>
        </a:ln>
      </xdr:spPr>
      <xdr:txBody>
        <a:bodyPr rot="0" vert="horz" wrap="square" lIns="91440" tIns="45720" rIns="91440" bIns="45720" anchor="ctr" anchorCtr="0" upright="1">
          <a:noAutofit/>
        </a:bodyPr>
        <a:lstStyle/>
        <a:p>
          <a:pPr algn="l">
            <a:lnSpc>
              <a:spcPct val="115000"/>
            </a:lnSpc>
            <a:spcAft>
              <a:spcPts val="0"/>
            </a:spcAft>
          </a:pPr>
          <a:r>
            <a:rPr lang="en-GB" sz="1400">
              <a:effectLst/>
              <a:latin typeface="Arial" panose="020B0604020202020204" pitchFamily="34" charset="0"/>
              <a:ea typeface="Calibri"/>
              <a:cs typeface="Arial" panose="020B0604020202020204" pitchFamily="34" charset="0"/>
            </a:rPr>
            <a:t>Test results suggest</a:t>
          </a:r>
          <a:r>
            <a:rPr lang="en-GB" sz="1400" baseline="0">
              <a:effectLst/>
              <a:latin typeface="Arial" panose="020B0604020202020204" pitchFamily="34" charset="0"/>
              <a:ea typeface="Calibri"/>
              <a:cs typeface="Arial" panose="020B0604020202020204" pitchFamily="34" charset="0"/>
            </a:rPr>
            <a:t> </a:t>
          </a:r>
        </a:p>
        <a:p>
          <a:pPr algn="l">
            <a:lnSpc>
              <a:spcPct val="115000"/>
            </a:lnSpc>
            <a:spcAft>
              <a:spcPts val="0"/>
            </a:spcAft>
          </a:pPr>
          <a:r>
            <a:rPr lang="en-GB" sz="1400">
              <a:effectLst/>
              <a:latin typeface="Arial" panose="020B0604020202020204" pitchFamily="34" charset="0"/>
              <a:ea typeface="Calibri"/>
              <a:cs typeface="Arial" panose="020B0604020202020204" pitchFamily="34" charset="0"/>
            </a:rPr>
            <a:t>that extra support with reading/numeracy </a:t>
          </a:r>
        </a:p>
        <a:p>
          <a:pPr algn="l">
            <a:lnSpc>
              <a:spcPct val="115000"/>
            </a:lnSpc>
            <a:spcAft>
              <a:spcPts val="0"/>
            </a:spcAft>
          </a:pPr>
          <a:r>
            <a:rPr lang="en-GB" sz="1400">
              <a:effectLst/>
              <a:latin typeface="Arial" panose="020B0604020202020204" pitchFamily="34" charset="0"/>
              <a:ea typeface="Calibri"/>
              <a:cs typeface="Arial" panose="020B0604020202020204" pitchFamily="34" charset="0"/>
            </a:rPr>
            <a:t>would be helpful.</a:t>
          </a:r>
        </a:p>
      </xdr:txBody>
    </xdr:sp>
    <xdr:clientData/>
  </xdr:twoCellAnchor>
  <xdr:twoCellAnchor>
    <xdr:from>
      <xdr:col>33</xdr:col>
      <xdr:colOff>0</xdr:colOff>
      <xdr:row>40</xdr:row>
      <xdr:rowOff>163285</xdr:rowOff>
    </xdr:from>
    <xdr:to>
      <xdr:col>94</xdr:col>
      <xdr:colOff>40821</xdr:colOff>
      <xdr:row>47</xdr:row>
      <xdr:rowOff>156881</xdr:rowOff>
    </xdr:to>
    <xdr:sp macro="" textlink="">
      <xdr:nvSpPr>
        <xdr:cNvPr id="3" name="Text Box 2">
          <a:extLst>
            <a:ext uri="{FF2B5EF4-FFF2-40B4-BE49-F238E27FC236}">
              <a16:creationId xmlns="" xmlns:a16="http://schemas.microsoft.com/office/drawing/2014/main" id="{066BD9FE-19AA-40D1-98A0-B0D40F963292}"/>
            </a:ext>
          </a:extLst>
        </xdr:cNvPr>
        <xdr:cNvSpPr txBox="1">
          <a:spLocks noChangeArrowheads="1"/>
        </xdr:cNvSpPr>
      </xdr:nvSpPr>
      <xdr:spPr bwMode="auto">
        <a:xfrm>
          <a:off x="25146000" y="7783285"/>
          <a:ext cx="46522821" cy="1327096"/>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a:noAutofit/>
        </a:bodyPr>
        <a:lstStyle/>
        <a:p>
          <a:pPr algn="l">
            <a:lnSpc>
              <a:spcPct val="115000"/>
            </a:lnSpc>
            <a:spcAft>
              <a:spcPts val="0"/>
            </a:spcAft>
          </a:pPr>
          <a:r>
            <a:rPr lang="en-GB" sz="1400">
              <a:effectLst/>
              <a:latin typeface="Arial" panose="020B0604020202020204" pitchFamily="34" charset="0"/>
              <a:ea typeface="Calibri"/>
              <a:cs typeface="Arial" panose="020B0604020202020204" pitchFamily="34" charset="0"/>
            </a:rPr>
            <a:t>Test results in line with most children of the</a:t>
          </a:r>
          <a:endParaRPr lang="en-GB" sz="1400" baseline="0">
            <a:effectLst/>
            <a:latin typeface="Arial" panose="020B0604020202020204" pitchFamily="34" charset="0"/>
            <a:ea typeface="Calibri"/>
            <a:cs typeface="Arial" panose="020B0604020202020204" pitchFamily="34" charset="0"/>
          </a:endParaRPr>
        </a:p>
        <a:p>
          <a:pPr algn="l">
            <a:lnSpc>
              <a:spcPct val="115000"/>
            </a:lnSpc>
            <a:spcAft>
              <a:spcPts val="0"/>
            </a:spcAft>
          </a:pPr>
          <a:r>
            <a:rPr lang="en-GB" sz="1400">
              <a:effectLst/>
              <a:latin typeface="Arial" panose="020B0604020202020204" pitchFamily="34" charset="0"/>
              <a:ea typeface="Calibri"/>
              <a:cs typeface="Arial" panose="020B0604020202020204" pitchFamily="34" charset="0"/>
            </a:rPr>
            <a:t>same age. Continue to develop reading/numeracy skills in a variety of contexts.</a:t>
          </a:r>
        </a:p>
      </xdr:txBody>
    </xdr:sp>
    <xdr:clientData/>
  </xdr:twoCellAnchor>
  <xdr:twoCellAnchor>
    <xdr:from>
      <xdr:col>95</xdr:col>
      <xdr:colOff>13606</xdr:colOff>
      <xdr:row>40</xdr:row>
      <xdr:rowOff>163285</xdr:rowOff>
    </xdr:from>
    <xdr:to>
      <xdr:col>145</xdr:col>
      <xdr:colOff>72117</xdr:colOff>
      <xdr:row>47</xdr:row>
      <xdr:rowOff>156882</xdr:rowOff>
    </xdr:to>
    <xdr:sp macro="" textlink="">
      <xdr:nvSpPr>
        <xdr:cNvPr id="4" name="Text Box 2">
          <a:extLst>
            <a:ext uri="{FF2B5EF4-FFF2-40B4-BE49-F238E27FC236}">
              <a16:creationId xmlns="" xmlns:a16="http://schemas.microsoft.com/office/drawing/2014/main" id="{79E2BFE2-1BFB-4EDF-A88D-3C88DE80898E}"/>
            </a:ext>
          </a:extLst>
        </xdr:cNvPr>
        <xdr:cNvSpPr txBox="1">
          <a:spLocks noChangeArrowheads="1"/>
        </xdr:cNvSpPr>
      </xdr:nvSpPr>
      <xdr:spPr bwMode="auto">
        <a:xfrm>
          <a:off x="72403606" y="7783285"/>
          <a:ext cx="38158511" cy="1327097"/>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a:noAutofit/>
        </a:bodyPr>
        <a:lstStyle/>
        <a:p>
          <a:pPr algn="l">
            <a:lnSpc>
              <a:spcPct val="115000"/>
            </a:lnSpc>
            <a:spcAft>
              <a:spcPts val="0"/>
            </a:spcAft>
          </a:pPr>
          <a:r>
            <a:rPr lang="en-GB" sz="1400">
              <a:effectLst/>
              <a:latin typeface="Arial" panose="020B0604020202020204" pitchFamily="34" charset="0"/>
              <a:ea typeface="Calibri"/>
              <a:cs typeface="Arial" panose="020B0604020202020204" pitchFamily="34" charset="0"/>
            </a:rPr>
            <a:t>Test results higher than those for most children of the same age. Develop </a:t>
          </a:r>
        </a:p>
        <a:p>
          <a:pPr algn="l">
            <a:lnSpc>
              <a:spcPct val="115000"/>
            </a:lnSpc>
            <a:spcAft>
              <a:spcPts val="0"/>
            </a:spcAft>
          </a:pPr>
          <a:r>
            <a:rPr lang="en-GB" sz="1400">
              <a:effectLst/>
              <a:latin typeface="Arial" panose="020B0604020202020204" pitchFamily="34" charset="0"/>
              <a:ea typeface="Calibri"/>
              <a:cs typeface="Arial" panose="020B0604020202020204" pitchFamily="34" charset="0"/>
            </a:rPr>
            <a:t>numeracy skills in more challenging</a:t>
          </a:r>
        </a:p>
        <a:p>
          <a:pPr algn="l">
            <a:lnSpc>
              <a:spcPct val="115000"/>
            </a:lnSpc>
            <a:spcAft>
              <a:spcPts val="0"/>
            </a:spcAft>
          </a:pPr>
          <a:r>
            <a:rPr lang="en-GB" sz="1400">
              <a:effectLst/>
              <a:latin typeface="Arial" panose="020B0604020202020204" pitchFamily="34" charset="0"/>
              <a:ea typeface="Calibri"/>
              <a:cs typeface="Arial" panose="020B0604020202020204" pitchFamily="34" charset="0"/>
            </a:rPr>
            <a:t>contexts. Develop reading skills with </a:t>
          </a:r>
        </a:p>
        <a:p>
          <a:pPr algn="l">
            <a:lnSpc>
              <a:spcPct val="115000"/>
            </a:lnSpc>
            <a:spcAft>
              <a:spcPts val="0"/>
            </a:spcAft>
          </a:pPr>
          <a:r>
            <a:rPr lang="en-GB" sz="1400">
              <a:effectLst/>
              <a:latin typeface="Arial" panose="020B0604020202020204" pitchFamily="34" charset="0"/>
              <a:ea typeface="Calibri"/>
              <a:cs typeface="Arial" panose="020B0604020202020204" pitchFamily="34" charset="0"/>
            </a:rPr>
            <a:t>more challenging texts.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40</xdr:row>
      <xdr:rowOff>163283</xdr:rowOff>
    </xdr:from>
    <xdr:to>
      <xdr:col>32</xdr:col>
      <xdr:colOff>40822</xdr:colOff>
      <xdr:row>57</xdr:row>
      <xdr:rowOff>89646</xdr:rowOff>
    </xdr:to>
    <xdr:sp macro="" textlink="">
      <xdr:nvSpPr>
        <xdr:cNvPr id="2" name="Text Box 8">
          <a:extLst>
            <a:ext uri="{FF2B5EF4-FFF2-40B4-BE49-F238E27FC236}">
              <a16:creationId xmlns="" xmlns:a16="http://schemas.microsoft.com/office/drawing/2014/main" id="{CB33656D-B043-4C4A-8F47-45DB1D0AC3AB}"/>
            </a:ext>
          </a:extLst>
        </xdr:cNvPr>
        <xdr:cNvSpPr txBox="1">
          <a:spLocks noChangeArrowheads="1"/>
        </xdr:cNvSpPr>
      </xdr:nvSpPr>
      <xdr:spPr bwMode="auto">
        <a:xfrm>
          <a:off x="2286000" y="7783283"/>
          <a:ext cx="22138822" cy="3164863"/>
        </a:xfrm>
        <a:prstGeom prst="rect">
          <a:avLst/>
        </a:prstGeom>
        <a:solidFill>
          <a:srgbClr val="FFFFFF"/>
        </a:solidFill>
        <a:ln w="6350">
          <a:solidFill>
            <a:srgbClr val="000000"/>
          </a:solidFill>
          <a:miter lim="800000"/>
          <a:headEnd/>
          <a:tailEnd/>
        </a:ln>
      </xdr:spPr>
      <xdr:txBody>
        <a:bodyPr rot="0" vert="horz" wrap="square" lIns="91440" tIns="45720" rIns="91440" bIns="45720" anchor="ctr" anchorCtr="0" upright="1">
          <a:noAutofit/>
        </a:bodyPr>
        <a:lstStyle/>
        <a:p>
          <a:r>
            <a:rPr lang="en-GB" sz="1400">
              <a:effectLst/>
              <a:latin typeface="Arial" panose="020B0604020202020204" pitchFamily="34" charset="0"/>
              <a:ea typeface="+mn-ea"/>
              <a:cs typeface="Arial" panose="020B0604020202020204" pitchFamily="34" charset="0"/>
            </a:rPr>
            <a:t>Mae</a:t>
          </a:r>
          <a:r>
            <a:rPr lang="en-GB" sz="1400" baseline="0">
              <a:effectLst/>
              <a:latin typeface="Arial" panose="020B0604020202020204" pitchFamily="34" charset="0"/>
              <a:ea typeface="+mn-ea"/>
              <a:cs typeface="Arial" panose="020B0604020202020204" pitchFamily="34" charset="0"/>
            </a:rPr>
            <a:t> canlyniadau'r </a:t>
          </a:r>
        </a:p>
        <a:p>
          <a:r>
            <a:rPr lang="en-GB" sz="1400" baseline="0">
              <a:effectLst/>
              <a:latin typeface="Arial" panose="020B0604020202020204" pitchFamily="34" charset="0"/>
              <a:ea typeface="+mn-ea"/>
              <a:cs typeface="Arial" panose="020B0604020202020204" pitchFamily="34" charset="0"/>
            </a:rPr>
            <a:t>prawf yn awgrymu y</a:t>
          </a:r>
        </a:p>
        <a:p>
          <a:r>
            <a:rPr lang="en-GB" sz="1400" baseline="0">
              <a:effectLst/>
              <a:latin typeface="Arial" panose="020B0604020202020204" pitchFamily="34" charset="0"/>
              <a:ea typeface="+mn-ea"/>
              <a:cs typeface="Arial" panose="020B0604020202020204" pitchFamily="34" charset="0"/>
            </a:rPr>
            <a:t>gallai cymorth</a:t>
          </a:r>
        </a:p>
        <a:p>
          <a:r>
            <a:rPr lang="en-GB" sz="1400" baseline="0">
              <a:effectLst/>
              <a:latin typeface="Arial" panose="020B0604020202020204" pitchFamily="34" charset="0"/>
              <a:ea typeface="+mn-ea"/>
              <a:cs typeface="Arial" panose="020B0604020202020204" pitchFamily="34" charset="0"/>
            </a:rPr>
            <a:t>ychwanegol â</a:t>
          </a:r>
        </a:p>
        <a:p>
          <a:r>
            <a:rPr lang="en-GB" sz="1400" baseline="0">
              <a:effectLst/>
              <a:latin typeface="Arial" panose="020B0604020202020204" pitchFamily="34" charset="0"/>
              <a:ea typeface="+mn-ea"/>
              <a:cs typeface="Arial" panose="020B0604020202020204" pitchFamily="34" charset="0"/>
            </a:rPr>
            <a:t>darllen/rhifedd fod o gymorth</a:t>
          </a:r>
          <a:r>
            <a:rPr lang="en-GB" sz="1400">
              <a:effectLst/>
              <a:latin typeface="Arial" panose="020B0604020202020204" pitchFamily="34" charset="0"/>
              <a:ea typeface="+mn-ea"/>
              <a:cs typeface="Arial" panose="020B0604020202020204" pitchFamily="34" charset="0"/>
            </a:rPr>
            <a:t>.</a:t>
          </a:r>
          <a:endParaRPr lang="en-GB" sz="1400">
            <a:effectLst/>
            <a:latin typeface="Arial" panose="020B0604020202020204" pitchFamily="34" charset="0"/>
            <a:cs typeface="Arial" panose="020B0604020202020204" pitchFamily="34" charset="0"/>
          </a:endParaRPr>
        </a:p>
      </xdr:txBody>
    </xdr:sp>
    <xdr:clientData/>
  </xdr:twoCellAnchor>
  <xdr:twoCellAnchor>
    <xdr:from>
      <xdr:col>33</xdr:col>
      <xdr:colOff>0</xdr:colOff>
      <xdr:row>40</xdr:row>
      <xdr:rowOff>163285</xdr:rowOff>
    </xdr:from>
    <xdr:to>
      <xdr:col>94</xdr:col>
      <xdr:colOff>40821</xdr:colOff>
      <xdr:row>57</xdr:row>
      <xdr:rowOff>89646</xdr:rowOff>
    </xdr:to>
    <xdr:sp macro="" textlink="">
      <xdr:nvSpPr>
        <xdr:cNvPr id="3" name="Text Box 2">
          <a:extLst>
            <a:ext uri="{FF2B5EF4-FFF2-40B4-BE49-F238E27FC236}">
              <a16:creationId xmlns="" xmlns:a16="http://schemas.microsoft.com/office/drawing/2014/main" id="{E3958C9B-3E95-41DA-8AFF-8A2E321FC429}"/>
            </a:ext>
          </a:extLst>
        </xdr:cNvPr>
        <xdr:cNvSpPr txBox="1">
          <a:spLocks noChangeArrowheads="1"/>
        </xdr:cNvSpPr>
      </xdr:nvSpPr>
      <xdr:spPr bwMode="auto">
        <a:xfrm>
          <a:off x="25146000" y="7783285"/>
          <a:ext cx="46522821" cy="3164861"/>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a:noAutofit/>
        </a:bodyPr>
        <a:lstStyle/>
        <a:p>
          <a:r>
            <a:rPr lang="en-GB" sz="1400">
              <a:effectLst/>
              <a:latin typeface="Arial" panose="020B0604020202020204" pitchFamily="34" charset="0"/>
              <a:ea typeface="+mn-ea"/>
              <a:cs typeface="Arial" panose="020B0604020202020204" pitchFamily="34" charset="0"/>
            </a:rPr>
            <a:t>Mae</a:t>
          </a:r>
          <a:r>
            <a:rPr lang="en-GB" sz="1400" baseline="0">
              <a:effectLst/>
              <a:latin typeface="Arial" panose="020B0604020202020204" pitchFamily="34" charset="0"/>
              <a:ea typeface="+mn-ea"/>
              <a:cs typeface="Arial" panose="020B0604020202020204" pitchFamily="34" charset="0"/>
            </a:rPr>
            <a:t> canlyniadau'r prawf yn debyg i ganlyniadau'r rhan fwyaf o blant sydd o'r un oedran</a:t>
          </a:r>
          <a:r>
            <a:rPr lang="en-GB" sz="1400">
              <a:effectLst/>
              <a:latin typeface="Arial" panose="020B0604020202020204" pitchFamily="34" charset="0"/>
              <a:ea typeface="+mn-ea"/>
              <a:cs typeface="Arial" panose="020B0604020202020204" pitchFamily="34" charset="0"/>
            </a:rPr>
            <a:t>. Dylid parhau i  ddatblygu sgiliau darllen/rhifedd</a:t>
          </a:r>
          <a:r>
            <a:rPr lang="en-GB" sz="1400" baseline="0">
              <a:effectLst/>
              <a:latin typeface="Arial" panose="020B0604020202020204" pitchFamily="34" charset="0"/>
              <a:ea typeface="+mn-ea"/>
              <a:cs typeface="Arial" panose="020B0604020202020204" pitchFamily="34" charset="0"/>
            </a:rPr>
            <a:t> o fewn gwahanol gyd-destunau.</a:t>
          </a:r>
          <a:endParaRPr lang="en-GB" sz="1400">
            <a:effectLst/>
            <a:latin typeface="Arial" panose="020B0604020202020204" pitchFamily="34" charset="0"/>
            <a:cs typeface="Arial" panose="020B0604020202020204" pitchFamily="34" charset="0"/>
          </a:endParaRPr>
        </a:p>
      </xdr:txBody>
    </xdr:sp>
    <xdr:clientData/>
  </xdr:twoCellAnchor>
  <xdr:twoCellAnchor>
    <xdr:from>
      <xdr:col>95</xdr:col>
      <xdr:colOff>13606</xdr:colOff>
      <xdr:row>40</xdr:row>
      <xdr:rowOff>163285</xdr:rowOff>
    </xdr:from>
    <xdr:to>
      <xdr:col>145</xdr:col>
      <xdr:colOff>72117</xdr:colOff>
      <xdr:row>57</xdr:row>
      <xdr:rowOff>89646</xdr:rowOff>
    </xdr:to>
    <xdr:sp macro="" textlink="">
      <xdr:nvSpPr>
        <xdr:cNvPr id="4" name="Text Box 2">
          <a:extLst>
            <a:ext uri="{FF2B5EF4-FFF2-40B4-BE49-F238E27FC236}">
              <a16:creationId xmlns="" xmlns:a16="http://schemas.microsoft.com/office/drawing/2014/main" id="{D2BA440E-4304-4413-A901-B2121DBB74C5}"/>
            </a:ext>
          </a:extLst>
        </xdr:cNvPr>
        <xdr:cNvSpPr txBox="1">
          <a:spLocks noChangeArrowheads="1"/>
        </xdr:cNvSpPr>
      </xdr:nvSpPr>
      <xdr:spPr bwMode="auto">
        <a:xfrm>
          <a:off x="72403606" y="7783285"/>
          <a:ext cx="38158511" cy="3164861"/>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a:noAutofit/>
        </a:bodyPr>
        <a:lstStyle/>
        <a:p>
          <a:r>
            <a:rPr lang="en-GB" sz="1400">
              <a:effectLst/>
              <a:latin typeface="Arial" panose="020B0604020202020204" pitchFamily="34" charset="0"/>
              <a:ea typeface="+mn-ea"/>
              <a:cs typeface="Arial" panose="020B0604020202020204" pitchFamily="34" charset="0"/>
            </a:rPr>
            <a:t>Mae</a:t>
          </a:r>
          <a:r>
            <a:rPr lang="en-GB" sz="1400" baseline="0">
              <a:effectLst/>
              <a:latin typeface="Arial" panose="020B0604020202020204" pitchFamily="34" charset="0"/>
              <a:ea typeface="+mn-ea"/>
              <a:cs typeface="Arial" panose="020B0604020202020204" pitchFamily="34" charset="0"/>
            </a:rPr>
            <a:t> canlyniadau'r prawf yn uwch na chanlyniadau'r rhan fwyaf o blant o'r un oedran.</a:t>
          </a:r>
          <a:r>
            <a:rPr lang="en-GB" sz="1400">
              <a:effectLst/>
              <a:latin typeface="Arial" panose="020B0604020202020204" pitchFamily="34" charset="0"/>
              <a:ea typeface="+mn-ea"/>
              <a:cs typeface="Arial" panose="020B0604020202020204" pitchFamily="34" charset="0"/>
            </a:rPr>
            <a:t> Dylid mynd ati i ddatblygu sgiliau rhifedd o fewn cyd-destunau mwy heriol. </a:t>
          </a:r>
        </a:p>
        <a:p>
          <a:r>
            <a:rPr lang="en-GB" sz="1400">
              <a:effectLst/>
              <a:latin typeface="Arial" panose="020B0604020202020204" pitchFamily="34" charset="0"/>
              <a:ea typeface="+mn-ea"/>
              <a:cs typeface="Arial" panose="020B0604020202020204" pitchFamily="34" charset="0"/>
            </a:rPr>
            <a:t>Dylid</a:t>
          </a:r>
          <a:r>
            <a:rPr lang="en-GB" sz="1400" baseline="0">
              <a:effectLst/>
              <a:latin typeface="Arial" panose="020B0604020202020204" pitchFamily="34" charset="0"/>
              <a:ea typeface="+mn-ea"/>
              <a:cs typeface="Arial" panose="020B0604020202020204" pitchFamily="34" charset="0"/>
            </a:rPr>
            <a:t> </a:t>
          </a:r>
          <a:r>
            <a:rPr lang="en-GB" sz="1400">
              <a:effectLst/>
              <a:latin typeface="Arial" panose="020B0604020202020204" pitchFamily="34" charset="0"/>
              <a:ea typeface="+mn-ea"/>
              <a:cs typeface="Arial" panose="020B0604020202020204" pitchFamily="34" charset="0"/>
            </a:rPr>
            <a:t>mynd</a:t>
          </a:r>
          <a:r>
            <a:rPr lang="en-GB" sz="1400" baseline="0">
              <a:effectLst/>
              <a:latin typeface="Arial" panose="020B0604020202020204" pitchFamily="34" charset="0"/>
              <a:ea typeface="+mn-ea"/>
              <a:cs typeface="Arial" panose="020B0604020202020204" pitchFamily="34" charset="0"/>
            </a:rPr>
            <a:t> ati i ddatblygu sgiliau darllen gan ddefnyddio testunau mwy heriol. </a:t>
          </a:r>
          <a:endParaRPr lang="en-GB" sz="1400">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3-eu-west-1.amazonaws.com/hwb-live-storage/38/48/04/52/f08d400cbecaf85810c8249e/pupil-results-sheet-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ge standardised en"/>
      <sheetName val="Age standardised cy"/>
      <sheetName val="Progress en"/>
      <sheetName val="Progress cy"/>
      <sheetName val="Notes en"/>
      <sheetName val="Notes cy"/>
      <sheetName val="Lookups"/>
    </sheetNames>
    <sheetDataSet>
      <sheetData sheetId="0">
        <row r="3">
          <cell r="I3">
            <v>2013</v>
          </cell>
          <cell r="J3">
            <v>2014</v>
          </cell>
          <cell r="K3">
            <v>2015</v>
          </cell>
          <cell r="L3">
            <v>2016</v>
          </cell>
          <cell r="M3">
            <v>2017</v>
          </cell>
          <cell r="N3">
            <v>2018</v>
          </cell>
        </row>
      </sheetData>
      <sheetData sheetId="1" refreshError="1"/>
      <sheetData sheetId="2" refreshError="1"/>
      <sheetData sheetId="3" refreshError="1"/>
      <sheetData sheetId="4" refreshError="1"/>
      <sheetData sheetId="5" refreshError="1"/>
      <sheetData sheetId="6" refreshError="1"/>
      <sheetData sheetId="7">
        <row r="3">
          <cell r="B3">
            <v>950</v>
          </cell>
          <cell r="C3">
            <v>959</v>
          </cell>
        </row>
        <row r="4">
          <cell r="B4">
            <v>960</v>
          </cell>
          <cell r="C4">
            <v>979</v>
          </cell>
        </row>
        <row r="5">
          <cell r="B5">
            <v>980</v>
          </cell>
          <cell r="C5">
            <v>1020</v>
          </cell>
        </row>
        <row r="6">
          <cell r="B6">
            <v>1021</v>
          </cell>
          <cell r="C6">
            <v>1040</v>
          </cell>
        </row>
        <row r="7">
          <cell r="B7">
            <v>1041</v>
          </cell>
          <cell r="C7">
            <v>1050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hwb.gov.wales/cwricwlwm-drafft-i-gymru-2022/asesiadau-darllen-a-rhifedd/dehongli-canlyniadau-r-profion-darllen-a-rhifedd-cenedlaethol-canllaw-animeiddiedig-i-rienigofalwy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workbookViewId="0"/>
  </sheetViews>
  <sheetFormatPr defaultRowHeight="15" x14ac:dyDescent="0.2"/>
  <cols>
    <col min="1" max="16384" width="8.88671875" style="107"/>
  </cols>
  <sheetData>
    <row r="1" spans="1:1" ht="15.75" x14ac:dyDescent="0.25">
      <c r="A1" s="157" t="s">
        <v>184</v>
      </c>
    </row>
    <row r="3" spans="1:1" ht="15.75" x14ac:dyDescent="0.25">
      <c r="A3" s="107" t="s">
        <v>183</v>
      </c>
    </row>
    <row r="4" spans="1:1" x14ac:dyDescent="0.2">
      <c r="A4" s="107" t="s">
        <v>182</v>
      </c>
    </row>
    <row r="6" spans="1:1" ht="15.75" x14ac:dyDescent="0.25">
      <c r="A6" s="107" t="s">
        <v>181</v>
      </c>
    </row>
    <row r="7" spans="1:1" x14ac:dyDescent="0.2">
      <c r="A7" s="107" t="s">
        <v>180</v>
      </c>
    </row>
  </sheetData>
  <sheetProtection password="DA33" sheet="1" objects="1" scenarios="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0"/>
  <sheetViews>
    <sheetView zoomScale="85" zoomScaleNormal="85" workbookViewId="0"/>
  </sheetViews>
  <sheetFormatPr defaultRowHeight="15.75" x14ac:dyDescent="0.25"/>
  <cols>
    <col min="1" max="1" width="27" style="1" bestFit="1" customWidth="1"/>
    <col min="2" max="2" width="35.21875" style="1" bestFit="1" customWidth="1"/>
    <col min="3" max="3" width="13.88671875" style="3" bestFit="1" customWidth="1"/>
    <col min="4" max="4" width="4.77734375" style="1" customWidth="1"/>
    <col min="5" max="5" width="19.88671875" style="1" bestFit="1" customWidth="1"/>
    <col min="6" max="6" width="4.77734375" style="1" customWidth="1"/>
    <col min="7" max="8" width="16.77734375" style="1" customWidth="1"/>
    <col min="9" max="14" width="8.77734375" style="1" customWidth="1"/>
    <col min="15" max="15" width="8.77734375" customWidth="1"/>
    <col min="16" max="17" width="8.88671875" style="1" hidden="1" customWidth="1"/>
    <col min="18" max="253" width="8.88671875" style="1"/>
    <col min="254" max="254" width="23.33203125" style="1" customWidth="1"/>
    <col min="255" max="255" width="12.44140625" style="1" bestFit="1" customWidth="1"/>
    <col min="256" max="256" width="8.88671875" style="1"/>
    <col min="257" max="257" width="19.88671875" style="1" bestFit="1" customWidth="1"/>
    <col min="258" max="263" width="8.88671875" style="1"/>
    <col min="264" max="265" width="16" style="1" bestFit="1" customWidth="1"/>
    <col min="266" max="509" width="8.88671875" style="1"/>
    <col min="510" max="510" width="23.33203125" style="1" customWidth="1"/>
    <col min="511" max="511" width="12.44140625" style="1" bestFit="1" customWidth="1"/>
    <col min="512" max="512" width="8.88671875" style="1"/>
    <col min="513" max="513" width="19.88671875" style="1" bestFit="1" customWidth="1"/>
    <col min="514" max="519" width="8.88671875" style="1"/>
    <col min="520" max="521" width="16" style="1" bestFit="1" customWidth="1"/>
    <col min="522" max="765" width="8.88671875" style="1"/>
    <col min="766" max="766" width="23.33203125" style="1" customWidth="1"/>
    <col min="767" max="767" width="12.44140625" style="1" bestFit="1" customWidth="1"/>
    <col min="768" max="768" width="8.88671875" style="1"/>
    <col min="769" max="769" width="19.88671875" style="1" bestFit="1" customWidth="1"/>
    <col min="770" max="775" width="8.88671875" style="1"/>
    <col min="776" max="777" width="16" style="1" bestFit="1" customWidth="1"/>
    <col min="778" max="1021" width="8.88671875" style="1"/>
    <col min="1022" max="1022" width="23.33203125" style="1" customWidth="1"/>
    <col min="1023" max="1023" width="12.44140625" style="1" bestFit="1" customWidth="1"/>
    <col min="1024" max="1024" width="8.88671875" style="1"/>
    <col min="1025" max="1025" width="19.88671875" style="1" bestFit="1" customWidth="1"/>
    <col min="1026" max="1031" width="8.88671875" style="1"/>
    <col min="1032" max="1033" width="16" style="1" bestFit="1" customWidth="1"/>
    <col min="1034" max="1277" width="8.88671875" style="1"/>
    <col min="1278" max="1278" width="23.33203125" style="1" customWidth="1"/>
    <col min="1279" max="1279" width="12.44140625" style="1" bestFit="1" customWidth="1"/>
    <col min="1280" max="1280" width="8.88671875" style="1"/>
    <col min="1281" max="1281" width="19.88671875" style="1" bestFit="1" customWidth="1"/>
    <col min="1282" max="1287" width="8.88671875" style="1"/>
    <col min="1288" max="1289" width="16" style="1" bestFit="1" customWidth="1"/>
    <col min="1290" max="1533" width="8.88671875" style="1"/>
    <col min="1534" max="1534" width="23.33203125" style="1" customWidth="1"/>
    <col min="1535" max="1535" width="12.44140625" style="1" bestFit="1" customWidth="1"/>
    <col min="1536" max="1536" width="8.88671875" style="1"/>
    <col min="1537" max="1537" width="19.88671875" style="1" bestFit="1" customWidth="1"/>
    <col min="1538" max="1543" width="8.88671875" style="1"/>
    <col min="1544" max="1545" width="16" style="1" bestFit="1" customWidth="1"/>
    <col min="1546" max="1789" width="8.88671875" style="1"/>
    <col min="1790" max="1790" width="23.33203125" style="1" customWidth="1"/>
    <col min="1791" max="1791" width="12.44140625" style="1" bestFit="1" customWidth="1"/>
    <col min="1792" max="1792" width="8.88671875" style="1"/>
    <col min="1793" max="1793" width="19.88671875" style="1" bestFit="1" customWidth="1"/>
    <col min="1794" max="1799" width="8.88671875" style="1"/>
    <col min="1800" max="1801" width="16" style="1" bestFit="1" customWidth="1"/>
    <col min="1802" max="2045" width="8.88671875" style="1"/>
    <col min="2046" max="2046" width="23.33203125" style="1" customWidth="1"/>
    <col min="2047" max="2047" width="12.44140625" style="1" bestFit="1" customWidth="1"/>
    <col min="2048" max="2048" width="8.88671875" style="1"/>
    <col min="2049" max="2049" width="19.88671875" style="1" bestFit="1" customWidth="1"/>
    <col min="2050" max="2055" width="8.88671875" style="1"/>
    <col min="2056" max="2057" width="16" style="1" bestFit="1" customWidth="1"/>
    <col min="2058" max="2301" width="8.88671875" style="1"/>
    <col min="2302" max="2302" width="23.33203125" style="1" customWidth="1"/>
    <col min="2303" max="2303" width="12.44140625" style="1" bestFit="1" customWidth="1"/>
    <col min="2304" max="2304" width="8.88671875" style="1"/>
    <col min="2305" max="2305" width="19.88671875" style="1" bestFit="1" customWidth="1"/>
    <col min="2306" max="2311" width="8.88671875" style="1"/>
    <col min="2312" max="2313" width="16" style="1" bestFit="1" customWidth="1"/>
    <col min="2314" max="2557" width="8.88671875" style="1"/>
    <col min="2558" max="2558" width="23.33203125" style="1" customWidth="1"/>
    <col min="2559" max="2559" width="12.44140625" style="1" bestFit="1" customWidth="1"/>
    <col min="2560" max="2560" width="8.88671875" style="1"/>
    <col min="2561" max="2561" width="19.88671875" style="1" bestFit="1" customWidth="1"/>
    <col min="2562" max="2567" width="8.88671875" style="1"/>
    <col min="2568" max="2569" width="16" style="1" bestFit="1" customWidth="1"/>
    <col min="2570" max="2813" width="8.88671875" style="1"/>
    <col min="2814" max="2814" width="23.33203125" style="1" customWidth="1"/>
    <col min="2815" max="2815" width="12.44140625" style="1" bestFit="1" customWidth="1"/>
    <col min="2816" max="2816" width="8.88671875" style="1"/>
    <col min="2817" max="2817" width="19.88671875" style="1" bestFit="1" customWidth="1"/>
    <col min="2818" max="2823" width="8.88671875" style="1"/>
    <col min="2824" max="2825" width="16" style="1" bestFit="1" customWidth="1"/>
    <col min="2826" max="3069" width="8.88671875" style="1"/>
    <col min="3070" max="3070" width="23.33203125" style="1" customWidth="1"/>
    <col min="3071" max="3071" width="12.44140625" style="1" bestFit="1" customWidth="1"/>
    <col min="3072" max="3072" width="8.88671875" style="1"/>
    <col min="3073" max="3073" width="19.88671875" style="1" bestFit="1" customWidth="1"/>
    <col min="3074" max="3079" width="8.88671875" style="1"/>
    <col min="3080" max="3081" width="16" style="1" bestFit="1" customWidth="1"/>
    <col min="3082" max="3325" width="8.88671875" style="1"/>
    <col min="3326" max="3326" width="23.33203125" style="1" customWidth="1"/>
    <col min="3327" max="3327" width="12.44140625" style="1" bestFit="1" customWidth="1"/>
    <col min="3328" max="3328" width="8.88671875" style="1"/>
    <col min="3329" max="3329" width="19.88671875" style="1" bestFit="1" customWidth="1"/>
    <col min="3330" max="3335" width="8.88671875" style="1"/>
    <col min="3336" max="3337" width="16" style="1" bestFit="1" customWidth="1"/>
    <col min="3338" max="3581" width="8.88671875" style="1"/>
    <col min="3582" max="3582" width="23.33203125" style="1" customWidth="1"/>
    <col min="3583" max="3583" width="12.44140625" style="1" bestFit="1" customWidth="1"/>
    <col min="3584" max="3584" width="8.88671875" style="1"/>
    <col min="3585" max="3585" width="19.88671875" style="1" bestFit="1" customWidth="1"/>
    <col min="3586" max="3591" width="8.88671875" style="1"/>
    <col min="3592" max="3593" width="16" style="1" bestFit="1" customWidth="1"/>
    <col min="3594" max="3837" width="8.88671875" style="1"/>
    <col min="3838" max="3838" width="23.33203125" style="1" customWidth="1"/>
    <col min="3839" max="3839" width="12.44140625" style="1" bestFit="1" customWidth="1"/>
    <col min="3840" max="3840" width="8.88671875" style="1"/>
    <col min="3841" max="3841" width="19.88671875" style="1" bestFit="1" customWidth="1"/>
    <col min="3842" max="3847" width="8.88671875" style="1"/>
    <col min="3848" max="3849" width="16" style="1" bestFit="1" customWidth="1"/>
    <col min="3850" max="4093" width="8.88671875" style="1"/>
    <col min="4094" max="4094" width="23.33203125" style="1" customWidth="1"/>
    <col min="4095" max="4095" width="12.44140625" style="1" bestFit="1" customWidth="1"/>
    <col min="4096" max="4096" width="8.88671875" style="1"/>
    <col min="4097" max="4097" width="19.88671875" style="1" bestFit="1" customWidth="1"/>
    <col min="4098" max="4103" width="8.88671875" style="1"/>
    <col min="4104" max="4105" width="16" style="1" bestFit="1" customWidth="1"/>
    <col min="4106" max="4349" width="8.88671875" style="1"/>
    <col min="4350" max="4350" width="23.33203125" style="1" customWidth="1"/>
    <col min="4351" max="4351" width="12.44140625" style="1" bestFit="1" customWidth="1"/>
    <col min="4352" max="4352" width="8.88671875" style="1"/>
    <col min="4353" max="4353" width="19.88671875" style="1" bestFit="1" customWidth="1"/>
    <col min="4354" max="4359" width="8.88671875" style="1"/>
    <col min="4360" max="4361" width="16" style="1" bestFit="1" customWidth="1"/>
    <col min="4362" max="4605" width="8.88671875" style="1"/>
    <col min="4606" max="4606" width="23.33203125" style="1" customWidth="1"/>
    <col min="4607" max="4607" width="12.44140625" style="1" bestFit="1" customWidth="1"/>
    <col min="4608" max="4608" width="8.88671875" style="1"/>
    <col min="4609" max="4609" width="19.88671875" style="1" bestFit="1" customWidth="1"/>
    <col min="4610" max="4615" width="8.88671875" style="1"/>
    <col min="4616" max="4617" width="16" style="1" bestFit="1" customWidth="1"/>
    <col min="4618" max="4861" width="8.88671875" style="1"/>
    <col min="4862" max="4862" width="23.33203125" style="1" customWidth="1"/>
    <col min="4863" max="4863" width="12.44140625" style="1" bestFit="1" customWidth="1"/>
    <col min="4864" max="4864" width="8.88671875" style="1"/>
    <col min="4865" max="4865" width="19.88671875" style="1" bestFit="1" customWidth="1"/>
    <col min="4866" max="4871" width="8.88671875" style="1"/>
    <col min="4872" max="4873" width="16" style="1" bestFit="1" customWidth="1"/>
    <col min="4874" max="5117" width="8.88671875" style="1"/>
    <col min="5118" max="5118" width="23.33203125" style="1" customWidth="1"/>
    <col min="5119" max="5119" width="12.44140625" style="1" bestFit="1" customWidth="1"/>
    <col min="5120" max="5120" width="8.88671875" style="1"/>
    <col min="5121" max="5121" width="19.88671875" style="1" bestFit="1" customWidth="1"/>
    <col min="5122" max="5127" width="8.88671875" style="1"/>
    <col min="5128" max="5129" width="16" style="1" bestFit="1" customWidth="1"/>
    <col min="5130" max="5373" width="8.88671875" style="1"/>
    <col min="5374" max="5374" width="23.33203125" style="1" customWidth="1"/>
    <col min="5375" max="5375" width="12.44140625" style="1" bestFit="1" customWidth="1"/>
    <col min="5376" max="5376" width="8.88671875" style="1"/>
    <col min="5377" max="5377" width="19.88671875" style="1" bestFit="1" customWidth="1"/>
    <col min="5378" max="5383" width="8.88671875" style="1"/>
    <col min="5384" max="5385" width="16" style="1" bestFit="1" customWidth="1"/>
    <col min="5386" max="5629" width="8.88671875" style="1"/>
    <col min="5630" max="5630" width="23.33203125" style="1" customWidth="1"/>
    <col min="5631" max="5631" width="12.44140625" style="1" bestFit="1" customWidth="1"/>
    <col min="5632" max="5632" width="8.88671875" style="1"/>
    <col min="5633" max="5633" width="19.88671875" style="1" bestFit="1" customWidth="1"/>
    <col min="5634" max="5639" width="8.88671875" style="1"/>
    <col min="5640" max="5641" width="16" style="1" bestFit="1" customWidth="1"/>
    <col min="5642" max="5885" width="8.88671875" style="1"/>
    <col min="5886" max="5886" width="23.33203125" style="1" customWidth="1"/>
    <col min="5887" max="5887" width="12.44140625" style="1" bestFit="1" customWidth="1"/>
    <col min="5888" max="5888" width="8.88671875" style="1"/>
    <col min="5889" max="5889" width="19.88671875" style="1" bestFit="1" customWidth="1"/>
    <col min="5890" max="5895" width="8.88671875" style="1"/>
    <col min="5896" max="5897" width="16" style="1" bestFit="1" customWidth="1"/>
    <col min="5898" max="6141" width="8.88671875" style="1"/>
    <col min="6142" max="6142" width="23.33203125" style="1" customWidth="1"/>
    <col min="6143" max="6143" width="12.44140625" style="1" bestFit="1" customWidth="1"/>
    <col min="6144" max="6144" width="8.88671875" style="1"/>
    <col min="6145" max="6145" width="19.88671875" style="1" bestFit="1" customWidth="1"/>
    <col min="6146" max="6151" width="8.88671875" style="1"/>
    <col min="6152" max="6153" width="16" style="1" bestFit="1" customWidth="1"/>
    <col min="6154" max="6397" width="8.88671875" style="1"/>
    <col min="6398" max="6398" width="23.33203125" style="1" customWidth="1"/>
    <col min="6399" max="6399" width="12.44140625" style="1" bestFit="1" customWidth="1"/>
    <col min="6400" max="6400" width="8.88671875" style="1"/>
    <col min="6401" max="6401" width="19.88671875" style="1" bestFit="1" customWidth="1"/>
    <col min="6402" max="6407" width="8.88671875" style="1"/>
    <col min="6408" max="6409" width="16" style="1" bestFit="1" customWidth="1"/>
    <col min="6410" max="6653" width="8.88671875" style="1"/>
    <col min="6654" max="6654" width="23.33203125" style="1" customWidth="1"/>
    <col min="6655" max="6655" width="12.44140625" style="1" bestFit="1" customWidth="1"/>
    <col min="6656" max="6656" width="8.88671875" style="1"/>
    <col min="6657" max="6657" width="19.88671875" style="1" bestFit="1" customWidth="1"/>
    <col min="6658" max="6663" width="8.88671875" style="1"/>
    <col min="6664" max="6665" width="16" style="1" bestFit="1" customWidth="1"/>
    <col min="6666" max="6909" width="8.88671875" style="1"/>
    <col min="6910" max="6910" width="23.33203125" style="1" customWidth="1"/>
    <col min="6911" max="6911" width="12.44140625" style="1" bestFit="1" customWidth="1"/>
    <col min="6912" max="6912" width="8.88671875" style="1"/>
    <col min="6913" max="6913" width="19.88671875" style="1" bestFit="1" customWidth="1"/>
    <col min="6914" max="6919" width="8.88671875" style="1"/>
    <col min="6920" max="6921" width="16" style="1" bestFit="1" customWidth="1"/>
    <col min="6922" max="7165" width="8.88671875" style="1"/>
    <col min="7166" max="7166" width="23.33203125" style="1" customWidth="1"/>
    <col min="7167" max="7167" width="12.44140625" style="1" bestFit="1" customWidth="1"/>
    <col min="7168" max="7168" width="8.88671875" style="1"/>
    <col min="7169" max="7169" width="19.88671875" style="1" bestFit="1" customWidth="1"/>
    <col min="7170" max="7175" width="8.88671875" style="1"/>
    <col min="7176" max="7177" width="16" style="1" bestFit="1" customWidth="1"/>
    <col min="7178" max="7421" width="8.88671875" style="1"/>
    <col min="7422" max="7422" width="23.33203125" style="1" customWidth="1"/>
    <col min="7423" max="7423" width="12.44140625" style="1" bestFit="1" customWidth="1"/>
    <col min="7424" max="7424" width="8.88671875" style="1"/>
    <col min="7425" max="7425" width="19.88671875" style="1" bestFit="1" customWidth="1"/>
    <col min="7426" max="7431" width="8.88671875" style="1"/>
    <col min="7432" max="7433" width="16" style="1" bestFit="1" customWidth="1"/>
    <col min="7434" max="7677" width="8.88671875" style="1"/>
    <col min="7678" max="7678" width="23.33203125" style="1" customWidth="1"/>
    <col min="7679" max="7679" width="12.44140625" style="1" bestFit="1" customWidth="1"/>
    <col min="7680" max="7680" width="8.88671875" style="1"/>
    <col min="7681" max="7681" width="19.88671875" style="1" bestFit="1" customWidth="1"/>
    <col min="7682" max="7687" width="8.88671875" style="1"/>
    <col min="7688" max="7689" width="16" style="1" bestFit="1" customWidth="1"/>
    <col min="7690" max="7933" width="8.88671875" style="1"/>
    <col min="7934" max="7934" width="23.33203125" style="1" customWidth="1"/>
    <col min="7935" max="7935" width="12.44140625" style="1" bestFit="1" customWidth="1"/>
    <col min="7936" max="7936" width="8.88671875" style="1"/>
    <col min="7937" max="7937" width="19.88671875" style="1" bestFit="1" customWidth="1"/>
    <col min="7938" max="7943" width="8.88671875" style="1"/>
    <col min="7944" max="7945" width="16" style="1" bestFit="1" customWidth="1"/>
    <col min="7946" max="8189" width="8.88671875" style="1"/>
    <col min="8190" max="8190" width="23.33203125" style="1" customWidth="1"/>
    <col min="8191" max="8191" width="12.44140625" style="1" bestFit="1" customWidth="1"/>
    <col min="8192" max="8192" width="8.88671875" style="1"/>
    <col min="8193" max="8193" width="19.88671875" style="1" bestFit="1" customWidth="1"/>
    <col min="8194" max="8199" width="8.88671875" style="1"/>
    <col min="8200" max="8201" width="16" style="1" bestFit="1" customWidth="1"/>
    <col min="8202" max="8445" width="8.88671875" style="1"/>
    <col min="8446" max="8446" width="23.33203125" style="1" customWidth="1"/>
    <col min="8447" max="8447" width="12.44140625" style="1" bestFit="1" customWidth="1"/>
    <col min="8448" max="8448" width="8.88671875" style="1"/>
    <col min="8449" max="8449" width="19.88671875" style="1" bestFit="1" customWidth="1"/>
    <col min="8450" max="8455" width="8.88671875" style="1"/>
    <col min="8456" max="8457" width="16" style="1" bestFit="1" customWidth="1"/>
    <col min="8458" max="8701" width="8.88671875" style="1"/>
    <col min="8702" max="8702" width="23.33203125" style="1" customWidth="1"/>
    <col min="8703" max="8703" width="12.44140625" style="1" bestFit="1" customWidth="1"/>
    <col min="8704" max="8704" width="8.88671875" style="1"/>
    <col min="8705" max="8705" width="19.88671875" style="1" bestFit="1" customWidth="1"/>
    <col min="8706" max="8711" width="8.88671875" style="1"/>
    <col min="8712" max="8713" width="16" style="1" bestFit="1" customWidth="1"/>
    <col min="8714" max="8957" width="8.88671875" style="1"/>
    <col min="8958" max="8958" width="23.33203125" style="1" customWidth="1"/>
    <col min="8959" max="8959" width="12.44140625" style="1" bestFit="1" customWidth="1"/>
    <col min="8960" max="8960" width="8.88671875" style="1"/>
    <col min="8961" max="8961" width="19.88671875" style="1" bestFit="1" customWidth="1"/>
    <col min="8962" max="8967" width="8.88671875" style="1"/>
    <col min="8968" max="8969" width="16" style="1" bestFit="1" customWidth="1"/>
    <col min="8970" max="9213" width="8.88671875" style="1"/>
    <col min="9214" max="9214" width="23.33203125" style="1" customWidth="1"/>
    <col min="9215" max="9215" width="12.44140625" style="1" bestFit="1" customWidth="1"/>
    <col min="9216" max="9216" width="8.88671875" style="1"/>
    <col min="9217" max="9217" width="19.88671875" style="1" bestFit="1" customWidth="1"/>
    <col min="9218" max="9223" width="8.88671875" style="1"/>
    <col min="9224" max="9225" width="16" style="1" bestFit="1" customWidth="1"/>
    <col min="9226" max="9469" width="8.88671875" style="1"/>
    <col min="9470" max="9470" width="23.33203125" style="1" customWidth="1"/>
    <col min="9471" max="9471" width="12.44140625" style="1" bestFit="1" customWidth="1"/>
    <col min="9472" max="9472" width="8.88671875" style="1"/>
    <col min="9473" max="9473" width="19.88671875" style="1" bestFit="1" customWidth="1"/>
    <col min="9474" max="9479" width="8.88671875" style="1"/>
    <col min="9480" max="9481" width="16" style="1" bestFit="1" customWidth="1"/>
    <col min="9482" max="9725" width="8.88671875" style="1"/>
    <col min="9726" max="9726" width="23.33203125" style="1" customWidth="1"/>
    <col min="9727" max="9727" width="12.44140625" style="1" bestFit="1" customWidth="1"/>
    <col min="9728" max="9728" width="8.88671875" style="1"/>
    <col min="9729" max="9729" width="19.88671875" style="1" bestFit="1" customWidth="1"/>
    <col min="9730" max="9735" width="8.88671875" style="1"/>
    <col min="9736" max="9737" width="16" style="1" bestFit="1" customWidth="1"/>
    <col min="9738" max="9981" width="8.88671875" style="1"/>
    <col min="9982" max="9982" width="23.33203125" style="1" customWidth="1"/>
    <col min="9983" max="9983" width="12.44140625" style="1" bestFit="1" customWidth="1"/>
    <col min="9984" max="9984" width="8.88671875" style="1"/>
    <col min="9985" max="9985" width="19.88671875" style="1" bestFit="1" customWidth="1"/>
    <col min="9986" max="9991" width="8.88671875" style="1"/>
    <col min="9992" max="9993" width="16" style="1" bestFit="1" customWidth="1"/>
    <col min="9994" max="10237" width="8.88671875" style="1"/>
    <col min="10238" max="10238" width="23.33203125" style="1" customWidth="1"/>
    <col min="10239" max="10239" width="12.44140625" style="1" bestFit="1" customWidth="1"/>
    <col min="10240" max="10240" width="8.88671875" style="1"/>
    <col min="10241" max="10241" width="19.88671875" style="1" bestFit="1" customWidth="1"/>
    <col min="10242" max="10247" width="8.88671875" style="1"/>
    <col min="10248" max="10249" width="16" style="1" bestFit="1" customWidth="1"/>
    <col min="10250" max="10493" width="8.88671875" style="1"/>
    <col min="10494" max="10494" width="23.33203125" style="1" customWidth="1"/>
    <col min="10495" max="10495" width="12.44140625" style="1" bestFit="1" customWidth="1"/>
    <col min="10496" max="10496" width="8.88671875" style="1"/>
    <col min="10497" max="10497" width="19.88671875" style="1" bestFit="1" customWidth="1"/>
    <col min="10498" max="10503" width="8.88671875" style="1"/>
    <col min="10504" max="10505" width="16" style="1" bestFit="1" customWidth="1"/>
    <col min="10506" max="10749" width="8.88671875" style="1"/>
    <col min="10750" max="10750" width="23.33203125" style="1" customWidth="1"/>
    <col min="10751" max="10751" width="12.44140625" style="1" bestFit="1" customWidth="1"/>
    <col min="10752" max="10752" width="8.88671875" style="1"/>
    <col min="10753" max="10753" width="19.88671875" style="1" bestFit="1" customWidth="1"/>
    <col min="10754" max="10759" width="8.88671875" style="1"/>
    <col min="10760" max="10761" width="16" style="1" bestFit="1" customWidth="1"/>
    <col min="10762" max="11005" width="8.88671875" style="1"/>
    <col min="11006" max="11006" width="23.33203125" style="1" customWidth="1"/>
    <col min="11007" max="11007" width="12.44140625" style="1" bestFit="1" customWidth="1"/>
    <col min="11008" max="11008" width="8.88671875" style="1"/>
    <col min="11009" max="11009" width="19.88671875" style="1" bestFit="1" customWidth="1"/>
    <col min="11010" max="11015" width="8.88671875" style="1"/>
    <col min="11016" max="11017" width="16" style="1" bestFit="1" customWidth="1"/>
    <col min="11018" max="11261" width="8.88671875" style="1"/>
    <col min="11262" max="11262" width="23.33203125" style="1" customWidth="1"/>
    <col min="11263" max="11263" width="12.44140625" style="1" bestFit="1" customWidth="1"/>
    <col min="11264" max="11264" width="8.88671875" style="1"/>
    <col min="11265" max="11265" width="19.88671875" style="1" bestFit="1" customWidth="1"/>
    <col min="11266" max="11271" width="8.88671875" style="1"/>
    <col min="11272" max="11273" width="16" style="1" bestFit="1" customWidth="1"/>
    <col min="11274" max="11517" width="8.88671875" style="1"/>
    <col min="11518" max="11518" width="23.33203125" style="1" customWidth="1"/>
    <col min="11519" max="11519" width="12.44140625" style="1" bestFit="1" customWidth="1"/>
    <col min="11520" max="11520" width="8.88671875" style="1"/>
    <col min="11521" max="11521" width="19.88671875" style="1" bestFit="1" customWidth="1"/>
    <col min="11522" max="11527" width="8.88671875" style="1"/>
    <col min="11528" max="11529" width="16" style="1" bestFit="1" customWidth="1"/>
    <col min="11530" max="11773" width="8.88671875" style="1"/>
    <col min="11774" max="11774" width="23.33203125" style="1" customWidth="1"/>
    <col min="11775" max="11775" width="12.44140625" style="1" bestFit="1" customWidth="1"/>
    <col min="11776" max="11776" width="8.88671875" style="1"/>
    <col min="11777" max="11777" width="19.88671875" style="1" bestFit="1" customWidth="1"/>
    <col min="11778" max="11783" width="8.88671875" style="1"/>
    <col min="11784" max="11785" width="16" style="1" bestFit="1" customWidth="1"/>
    <col min="11786" max="12029" width="8.88671875" style="1"/>
    <col min="12030" max="12030" width="23.33203125" style="1" customWidth="1"/>
    <col min="12031" max="12031" width="12.44140625" style="1" bestFit="1" customWidth="1"/>
    <col min="12032" max="12032" width="8.88671875" style="1"/>
    <col min="12033" max="12033" width="19.88671875" style="1" bestFit="1" customWidth="1"/>
    <col min="12034" max="12039" width="8.88671875" style="1"/>
    <col min="12040" max="12041" width="16" style="1" bestFit="1" customWidth="1"/>
    <col min="12042" max="12285" width="8.88671875" style="1"/>
    <col min="12286" max="12286" width="23.33203125" style="1" customWidth="1"/>
    <col min="12287" max="12287" width="12.44140625" style="1" bestFit="1" customWidth="1"/>
    <col min="12288" max="12288" width="8.88671875" style="1"/>
    <col min="12289" max="12289" width="19.88671875" style="1" bestFit="1" customWidth="1"/>
    <col min="12290" max="12295" width="8.88671875" style="1"/>
    <col min="12296" max="12297" width="16" style="1" bestFit="1" customWidth="1"/>
    <col min="12298" max="12541" width="8.88671875" style="1"/>
    <col min="12542" max="12542" width="23.33203125" style="1" customWidth="1"/>
    <col min="12543" max="12543" width="12.44140625" style="1" bestFit="1" customWidth="1"/>
    <col min="12544" max="12544" width="8.88671875" style="1"/>
    <col min="12545" max="12545" width="19.88671875" style="1" bestFit="1" customWidth="1"/>
    <col min="12546" max="12551" width="8.88671875" style="1"/>
    <col min="12552" max="12553" width="16" style="1" bestFit="1" customWidth="1"/>
    <col min="12554" max="12797" width="8.88671875" style="1"/>
    <col min="12798" max="12798" width="23.33203125" style="1" customWidth="1"/>
    <col min="12799" max="12799" width="12.44140625" style="1" bestFit="1" customWidth="1"/>
    <col min="12800" max="12800" width="8.88671875" style="1"/>
    <col min="12801" max="12801" width="19.88671875" style="1" bestFit="1" customWidth="1"/>
    <col min="12802" max="12807" width="8.88671875" style="1"/>
    <col min="12808" max="12809" width="16" style="1" bestFit="1" customWidth="1"/>
    <col min="12810" max="13053" width="8.88671875" style="1"/>
    <col min="13054" max="13054" width="23.33203125" style="1" customWidth="1"/>
    <col min="13055" max="13055" width="12.44140625" style="1" bestFit="1" customWidth="1"/>
    <col min="13056" max="13056" width="8.88671875" style="1"/>
    <col min="13057" max="13057" width="19.88671875" style="1" bestFit="1" customWidth="1"/>
    <col min="13058" max="13063" width="8.88671875" style="1"/>
    <col min="13064" max="13065" width="16" style="1" bestFit="1" customWidth="1"/>
    <col min="13066" max="13309" width="8.88671875" style="1"/>
    <col min="13310" max="13310" width="23.33203125" style="1" customWidth="1"/>
    <col min="13311" max="13311" width="12.44140625" style="1" bestFit="1" customWidth="1"/>
    <col min="13312" max="13312" width="8.88671875" style="1"/>
    <col min="13313" max="13313" width="19.88671875" style="1" bestFit="1" customWidth="1"/>
    <col min="13314" max="13319" width="8.88671875" style="1"/>
    <col min="13320" max="13321" width="16" style="1" bestFit="1" customWidth="1"/>
    <col min="13322" max="13565" width="8.88671875" style="1"/>
    <col min="13566" max="13566" width="23.33203125" style="1" customWidth="1"/>
    <col min="13567" max="13567" width="12.44140625" style="1" bestFit="1" customWidth="1"/>
    <col min="13568" max="13568" width="8.88671875" style="1"/>
    <col min="13569" max="13569" width="19.88671875" style="1" bestFit="1" customWidth="1"/>
    <col min="13570" max="13575" width="8.88671875" style="1"/>
    <col min="13576" max="13577" width="16" style="1" bestFit="1" customWidth="1"/>
    <col min="13578" max="13821" width="8.88671875" style="1"/>
    <col min="13822" max="13822" width="23.33203125" style="1" customWidth="1"/>
    <col min="13823" max="13823" width="12.44140625" style="1" bestFit="1" customWidth="1"/>
    <col min="13824" max="13824" width="8.88671875" style="1"/>
    <col min="13825" max="13825" width="19.88671875" style="1" bestFit="1" customWidth="1"/>
    <col min="13826" max="13831" width="8.88671875" style="1"/>
    <col min="13832" max="13833" width="16" style="1" bestFit="1" customWidth="1"/>
    <col min="13834" max="14077" width="8.88671875" style="1"/>
    <col min="14078" max="14078" width="23.33203125" style="1" customWidth="1"/>
    <col min="14079" max="14079" width="12.44140625" style="1" bestFit="1" customWidth="1"/>
    <col min="14080" max="14080" width="8.88671875" style="1"/>
    <col min="14081" max="14081" width="19.88671875" style="1" bestFit="1" customWidth="1"/>
    <col min="14082" max="14087" width="8.88671875" style="1"/>
    <col min="14088" max="14089" width="16" style="1" bestFit="1" customWidth="1"/>
    <col min="14090" max="14333" width="8.88671875" style="1"/>
    <col min="14334" max="14334" width="23.33203125" style="1" customWidth="1"/>
    <col min="14335" max="14335" width="12.44140625" style="1" bestFit="1" customWidth="1"/>
    <col min="14336" max="14336" width="8.88671875" style="1"/>
    <col min="14337" max="14337" width="19.88671875" style="1" bestFit="1" customWidth="1"/>
    <col min="14338" max="14343" width="8.88671875" style="1"/>
    <col min="14344" max="14345" width="16" style="1" bestFit="1" customWidth="1"/>
    <col min="14346" max="14589" width="8.88671875" style="1"/>
    <col min="14590" max="14590" width="23.33203125" style="1" customWidth="1"/>
    <col min="14591" max="14591" width="12.44140625" style="1" bestFit="1" customWidth="1"/>
    <col min="14592" max="14592" width="8.88671875" style="1"/>
    <col min="14593" max="14593" width="19.88671875" style="1" bestFit="1" customWidth="1"/>
    <col min="14594" max="14599" width="8.88671875" style="1"/>
    <col min="14600" max="14601" width="16" style="1" bestFit="1" customWidth="1"/>
    <col min="14602" max="14845" width="8.88671875" style="1"/>
    <col min="14846" max="14846" width="23.33203125" style="1" customWidth="1"/>
    <col min="14847" max="14847" width="12.44140625" style="1" bestFit="1" customWidth="1"/>
    <col min="14848" max="14848" width="8.88671875" style="1"/>
    <col min="14849" max="14849" width="19.88671875" style="1" bestFit="1" customWidth="1"/>
    <col min="14850" max="14855" width="8.88671875" style="1"/>
    <col min="14856" max="14857" width="16" style="1" bestFit="1" customWidth="1"/>
    <col min="14858" max="15101" width="8.88671875" style="1"/>
    <col min="15102" max="15102" width="23.33203125" style="1" customWidth="1"/>
    <col min="15103" max="15103" width="12.44140625" style="1" bestFit="1" customWidth="1"/>
    <col min="15104" max="15104" width="8.88671875" style="1"/>
    <col min="15105" max="15105" width="19.88671875" style="1" bestFit="1" customWidth="1"/>
    <col min="15106" max="15111" width="8.88671875" style="1"/>
    <col min="15112" max="15113" width="16" style="1" bestFit="1" customWidth="1"/>
    <col min="15114" max="15357" width="8.88671875" style="1"/>
    <col min="15358" max="15358" width="23.33203125" style="1" customWidth="1"/>
    <col min="15359" max="15359" width="12.44140625" style="1" bestFit="1" customWidth="1"/>
    <col min="15360" max="15360" width="8.88671875" style="1"/>
    <col min="15361" max="15361" width="19.88671875" style="1" bestFit="1" customWidth="1"/>
    <col min="15362" max="15367" width="8.88671875" style="1"/>
    <col min="15368" max="15369" width="16" style="1" bestFit="1" customWidth="1"/>
    <col min="15370" max="15613" width="8.88671875" style="1"/>
    <col min="15614" max="15614" width="23.33203125" style="1" customWidth="1"/>
    <col min="15615" max="15615" width="12.44140625" style="1" bestFit="1" customWidth="1"/>
    <col min="15616" max="15616" width="8.88671875" style="1"/>
    <col min="15617" max="15617" width="19.88671875" style="1" bestFit="1" customWidth="1"/>
    <col min="15618" max="15623" width="8.88671875" style="1"/>
    <col min="15624" max="15625" width="16" style="1" bestFit="1" customWidth="1"/>
    <col min="15626" max="15869" width="8.88671875" style="1"/>
    <col min="15870" max="15870" width="23.33203125" style="1" customWidth="1"/>
    <col min="15871" max="15871" width="12.44140625" style="1" bestFit="1" customWidth="1"/>
    <col min="15872" max="15872" width="8.88671875" style="1"/>
    <col min="15873" max="15873" width="19.88671875" style="1" bestFit="1" customWidth="1"/>
    <col min="15874" max="15879" width="8.88671875" style="1"/>
    <col min="15880" max="15881" width="16" style="1" bestFit="1" customWidth="1"/>
    <col min="15882" max="16125" width="8.88671875" style="1"/>
    <col min="16126" max="16126" width="23.33203125" style="1" customWidth="1"/>
    <col min="16127" max="16127" width="12.44140625" style="1" bestFit="1" customWidth="1"/>
    <col min="16128" max="16128" width="8.88671875" style="1"/>
    <col min="16129" max="16129" width="19.88671875" style="1" bestFit="1" customWidth="1"/>
    <col min="16130" max="16135" width="8.88671875" style="1"/>
    <col min="16136" max="16137" width="16" style="1" bestFit="1" customWidth="1"/>
    <col min="16138" max="16384" width="8.88671875" style="1"/>
  </cols>
  <sheetData>
    <row r="1" spans="1:19" x14ac:dyDescent="0.25">
      <c r="A1" s="46" t="s">
        <v>99</v>
      </c>
      <c r="B1" s="46" t="s">
        <v>100</v>
      </c>
      <c r="C1" s="110"/>
      <c r="E1" s="49" t="s">
        <v>18</v>
      </c>
      <c r="F1" s="2"/>
      <c r="G1" s="2" t="s">
        <v>101</v>
      </c>
      <c r="H1" s="2"/>
      <c r="R1"/>
      <c r="S1"/>
    </row>
    <row r="2" spans="1:19" x14ac:dyDescent="0.25">
      <c r="A2" s="46" t="s">
        <v>102</v>
      </c>
      <c r="B2" s="46" t="s">
        <v>103</v>
      </c>
      <c r="C2" s="111"/>
      <c r="E2" s="51" t="s">
        <v>19</v>
      </c>
      <c r="N2" s="80"/>
      <c r="O2" s="81"/>
      <c r="P2" s="52" t="s">
        <v>104</v>
      </c>
      <c r="Q2" s="52" t="s">
        <v>105</v>
      </c>
      <c r="R2"/>
      <c r="S2"/>
    </row>
    <row r="3" spans="1:19" ht="30" x14ac:dyDescent="0.25">
      <c r="A3" s="48" t="s">
        <v>37</v>
      </c>
      <c r="B3" s="53" t="s">
        <v>106</v>
      </c>
      <c r="C3" s="54"/>
      <c r="E3" s="55" t="s">
        <v>20</v>
      </c>
      <c r="G3" s="4" t="s">
        <v>23</v>
      </c>
      <c r="H3" s="4" t="s">
        <v>25</v>
      </c>
      <c r="I3" s="59">
        <v>2013</v>
      </c>
      <c r="J3" s="59">
        <v>2014</v>
      </c>
      <c r="K3" s="59">
        <v>2015</v>
      </c>
      <c r="L3" s="59">
        <v>2016</v>
      </c>
      <c r="M3" s="59">
        <v>2017</v>
      </c>
      <c r="N3" s="79">
        <v>2018</v>
      </c>
      <c r="O3" s="79">
        <v>2019</v>
      </c>
      <c r="P3" s="82" t="s">
        <v>93</v>
      </c>
      <c r="Q3" s="56" t="s">
        <v>94</v>
      </c>
      <c r="R3"/>
      <c r="S3"/>
    </row>
    <row r="4" spans="1:19" ht="30" x14ac:dyDescent="0.25">
      <c r="A4" s="46" t="s">
        <v>107</v>
      </c>
      <c r="B4" s="46" t="s">
        <v>108</v>
      </c>
      <c r="C4" s="112"/>
      <c r="G4" s="4" t="s">
        <v>24</v>
      </c>
      <c r="H4" s="4" t="s">
        <v>26</v>
      </c>
      <c r="I4" s="60"/>
      <c r="J4" s="60"/>
      <c r="K4" s="60"/>
      <c r="L4" s="60"/>
      <c r="M4" s="60"/>
      <c r="N4" s="60"/>
      <c r="O4" s="177"/>
      <c r="P4" s="48"/>
      <c r="Q4" s="48"/>
      <c r="R4"/>
      <c r="S4"/>
    </row>
    <row r="5" spans="1:19" x14ac:dyDescent="0.25">
      <c r="A5" s="48" t="s">
        <v>31</v>
      </c>
      <c r="B5" s="46" t="s">
        <v>109</v>
      </c>
      <c r="C5" s="58"/>
      <c r="G5" s="1" t="s">
        <v>28</v>
      </c>
      <c r="H5" s="1" t="s">
        <v>27</v>
      </c>
      <c r="I5" s="60"/>
      <c r="J5" s="60"/>
      <c r="K5" s="60"/>
      <c r="L5" s="60"/>
      <c r="M5" s="60"/>
      <c r="N5" s="60"/>
      <c r="O5" s="60"/>
      <c r="P5" s="48"/>
      <c r="Q5" s="48"/>
      <c r="R5"/>
      <c r="S5"/>
    </row>
    <row r="6" spans="1:19" x14ac:dyDescent="0.25">
      <c r="A6" s="48" t="s">
        <v>29</v>
      </c>
      <c r="B6" s="46" t="s">
        <v>110</v>
      </c>
      <c r="C6" s="47"/>
      <c r="I6"/>
      <c r="J6"/>
      <c r="K6"/>
      <c r="L6"/>
      <c r="M6"/>
      <c r="N6"/>
      <c r="P6" s="48"/>
      <c r="Q6" s="48"/>
      <c r="R6"/>
      <c r="S6"/>
    </row>
    <row r="7" spans="1:19" x14ac:dyDescent="0.25">
      <c r="A7" s="48"/>
      <c r="B7" s="46"/>
      <c r="C7" s="78"/>
      <c r="D7" s="78"/>
      <c r="G7" s="50" t="s">
        <v>111</v>
      </c>
      <c r="H7" s="2"/>
      <c r="O7" s="1"/>
      <c r="P7" s="48"/>
      <c r="Q7" s="48"/>
      <c r="R7"/>
      <c r="S7"/>
    </row>
    <row r="8" spans="1:19" x14ac:dyDescent="0.25">
      <c r="A8" s="48" t="s">
        <v>30</v>
      </c>
      <c r="B8" s="46" t="s">
        <v>112</v>
      </c>
      <c r="C8" s="47"/>
      <c r="O8" s="1"/>
      <c r="P8" s="48"/>
      <c r="Q8" s="48"/>
      <c r="R8"/>
      <c r="S8"/>
    </row>
    <row r="9" spans="1:19" ht="30" x14ac:dyDescent="0.25">
      <c r="A9" s="46" t="s">
        <v>113</v>
      </c>
      <c r="B9" s="46" t="s">
        <v>114</v>
      </c>
      <c r="C9" s="57"/>
      <c r="G9" s="4" t="s">
        <v>23</v>
      </c>
      <c r="H9" s="4" t="s">
        <v>25</v>
      </c>
      <c r="I9" s="61">
        <f>I$3</f>
        <v>2013</v>
      </c>
      <c r="J9" s="61">
        <f t="shared" ref="J9:N9" si="0">J$3</f>
        <v>2014</v>
      </c>
      <c r="K9" s="61">
        <f t="shared" si="0"/>
        <v>2015</v>
      </c>
      <c r="L9" s="61">
        <f t="shared" si="0"/>
        <v>2016</v>
      </c>
      <c r="M9" s="61">
        <f t="shared" si="0"/>
        <v>2017</v>
      </c>
      <c r="N9" s="61">
        <f t="shared" si="0"/>
        <v>2018</v>
      </c>
      <c r="O9" s="61">
        <f t="shared" ref="O9" si="1">O$3</f>
        <v>2019</v>
      </c>
      <c r="P9" s="56" t="s">
        <v>95</v>
      </c>
      <c r="Q9" s="56" t="s">
        <v>94</v>
      </c>
      <c r="R9"/>
      <c r="S9"/>
    </row>
    <row r="10" spans="1:19" ht="30" x14ac:dyDescent="0.25">
      <c r="A10" s="46" t="s">
        <v>115</v>
      </c>
      <c r="B10" s="46" t="s">
        <v>116</v>
      </c>
      <c r="C10" s="57"/>
      <c r="G10" s="4" t="s">
        <v>24</v>
      </c>
      <c r="H10" s="4" t="s">
        <v>26</v>
      </c>
      <c r="I10" s="62">
        <f>I$4</f>
        <v>0</v>
      </c>
      <c r="J10" s="62">
        <f t="shared" ref="J10:N10" si="2">J$4</f>
        <v>0</v>
      </c>
      <c r="K10" s="62">
        <f>K$4</f>
        <v>0</v>
      </c>
      <c r="L10" s="62">
        <f t="shared" si="2"/>
        <v>0</v>
      </c>
      <c r="M10" s="62">
        <f t="shared" si="2"/>
        <v>0</v>
      </c>
      <c r="N10" s="62">
        <f t="shared" si="2"/>
        <v>0</v>
      </c>
      <c r="O10" s="62">
        <f t="shared" ref="O10" si="3">O$4</f>
        <v>0</v>
      </c>
      <c r="P10"/>
      <c r="Q10"/>
      <c r="R10"/>
      <c r="S10"/>
    </row>
    <row r="11" spans="1:19" x14ac:dyDescent="0.25">
      <c r="A11" s="46"/>
      <c r="B11" s="46"/>
      <c r="C11" s="1"/>
      <c r="G11" s="1" t="s">
        <v>28</v>
      </c>
      <c r="H11" s="1" t="s">
        <v>27</v>
      </c>
      <c r="I11" s="60"/>
      <c r="J11" s="60"/>
      <c r="K11" s="60"/>
      <c r="L11" s="60"/>
      <c r="M11" s="60"/>
      <c r="N11" s="60"/>
      <c r="O11" s="60"/>
      <c r="P11"/>
      <c r="Q11"/>
      <c r="R11"/>
      <c r="S11"/>
    </row>
    <row r="12" spans="1:19" x14ac:dyDescent="0.25">
      <c r="A12" s="46" t="s">
        <v>117</v>
      </c>
      <c r="B12" s="46" t="s">
        <v>118</v>
      </c>
      <c r="C12" s="57"/>
      <c r="I12"/>
      <c r="J12"/>
      <c r="K12"/>
      <c r="L12"/>
      <c r="M12"/>
      <c r="N12"/>
      <c r="P12"/>
      <c r="Q12"/>
      <c r="R12"/>
      <c r="S12"/>
    </row>
    <row r="13" spans="1:19" x14ac:dyDescent="0.25">
      <c r="A13" s="46" t="s">
        <v>119</v>
      </c>
      <c r="B13" s="46" t="s">
        <v>120</v>
      </c>
      <c r="C13" s="113" t="str">
        <f>IF(C9="","",DATEDIF($C$2,C9,"Y")&amp;" Years "&amp;DATEDIF($C$2,C9,"M")-(DATEDIF($C$2,C9,"Y")*12)&amp;" Months")</f>
        <v/>
      </c>
      <c r="F13" s="78"/>
      <c r="G13" s="50" t="s">
        <v>121</v>
      </c>
      <c r="H13" s="2"/>
      <c r="O13" s="1"/>
      <c r="P13"/>
      <c r="Q13"/>
      <c r="R13"/>
      <c r="S13"/>
    </row>
    <row r="14" spans="1:19" x14ac:dyDescent="0.25">
      <c r="A14" s="46" t="s">
        <v>122</v>
      </c>
      <c r="B14" s="46" t="s">
        <v>123</v>
      </c>
      <c r="C14" s="113" t="str">
        <f>IF(C10="","",DATEDIF($C$2,C10,"Y")&amp;" Years "&amp;DATEDIF($C$2,C10,"M")-(DATEDIF($C$2,C10,"Y")*12)&amp;" Months")</f>
        <v/>
      </c>
      <c r="O14" s="1"/>
      <c r="P14"/>
      <c r="Q14"/>
      <c r="R14"/>
      <c r="S14"/>
    </row>
    <row r="15" spans="1:19" ht="30" x14ac:dyDescent="0.25">
      <c r="A15" s="46"/>
      <c r="B15" s="46"/>
      <c r="C15" s="46"/>
      <c r="G15" s="4" t="s">
        <v>23</v>
      </c>
      <c r="H15" s="4" t="s">
        <v>25</v>
      </c>
      <c r="I15" s="61">
        <f>I$3</f>
        <v>2013</v>
      </c>
      <c r="J15" s="61">
        <f t="shared" ref="J15:N15" si="4">J$3</f>
        <v>2014</v>
      </c>
      <c r="K15" s="61">
        <f t="shared" si="4"/>
        <v>2015</v>
      </c>
      <c r="L15" s="61">
        <f t="shared" si="4"/>
        <v>2016</v>
      </c>
      <c r="M15" s="61">
        <f t="shared" si="4"/>
        <v>2017</v>
      </c>
      <c r="N15" s="61">
        <f t="shared" si="4"/>
        <v>2018</v>
      </c>
      <c r="O15" s="1"/>
      <c r="P15" s="56" t="s">
        <v>96</v>
      </c>
      <c r="Q15" s="56" t="s">
        <v>97</v>
      </c>
      <c r="R15"/>
      <c r="S15"/>
    </row>
    <row r="16" spans="1:19" ht="30" x14ac:dyDescent="0.25">
      <c r="A16" s="46" t="s">
        <v>124</v>
      </c>
      <c r="B16" s="46" t="s">
        <v>125</v>
      </c>
      <c r="C16" s="113" t="str">
        <f>IF(C12="","",DATEDIF($C$2,C12,"Y")&amp;" Years "&amp;DATEDIF($C$2,C12,"M")-(DATEDIF($C$2,C12,"Y")*12)&amp;" Months")</f>
        <v/>
      </c>
      <c r="G16" s="4" t="s">
        <v>24</v>
      </c>
      <c r="H16" s="4" t="s">
        <v>26</v>
      </c>
      <c r="I16" s="62">
        <f>I$4</f>
        <v>0</v>
      </c>
      <c r="J16" s="62">
        <f t="shared" ref="J16:N16" si="5">J$4</f>
        <v>0</v>
      </c>
      <c r="K16" s="62">
        <f>K$4</f>
        <v>0</v>
      </c>
      <c r="L16" s="62">
        <f t="shared" si="5"/>
        <v>0</v>
      </c>
      <c r="M16" s="62">
        <f t="shared" si="5"/>
        <v>0</v>
      </c>
      <c r="N16" s="62">
        <f t="shared" si="5"/>
        <v>0</v>
      </c>
      <c r="O16" s="1"/>
      <c r="P16"/>
      <c r="Q16"/>
      <c r="R16"/>
      <c r="S16"/>
    </row>
    <row r="17" spans="1:19" x14ac:dyDescent="0.25">
      <c r="A17" s="46" t="s">
        <v>126</v>
      </c>
      <c r="B17" s="46" t="s">
        <v>127</v>
      </c>
      <c r="C17" s="113" t="str">
        <f>IF(C9="","",DATEDIF($C$2,C9,"Y")&amp;" Blwydd "&amp;DATEDIF($C$2,C9,"M")-(DATEDIF($C$2,C9,"Y")*12)&amp;" Mis")</f>
        <v/>
      </c>
      <c r="G17" s="1" t="s">
        <v>28</v>
      </c>
      <c r="H17" s="1" t="s">
        <v>27</v>
      </c>
      <c r="I17" s="60"/>
      <c r="J17" s="60"/>
      <c r="K17" s="60"/>
      <c r="L17" s="60"/>
      <c r="M17" s="60"/>
      <c r="N17" s="60"/>
      <c r="O17" s="1"/>
      <c r="P17"/>
      <c r="Q17"/>
      <c r="R17"/>
      <c r="S17"/>
    </row>
    <row r="18" spans="1:19" x14ac:dyDescent="0.25">
      <c r="A18" s="46" t="s">
        <v>128</v>
      </c>
      <c r="B18" s="46" t="s">
        <v>129</v>
      </c>
      <c r="C18" s="113" t="str">
        <f>IF(C10="","",DATEDIF($C$2,C10,"Y")&amp;" Blwydd "&amp;DATEDIF($C$2,C10,"M")-(DATEDIF($C$2,C10,"Y")*12)&amp;" Mis")</f>
        <v/>
      </c>
      <c r="I18"/>
      <c r="J18"/>
      <c r="K18"/>
      <c r="L18"/>
      <c r="M18"/>
      <c r="N18"/>
      <c r="O18" s="1"/>
      <c r="P18"/>
      <c r="Q18"/>
      <c r="R18"/>
      <c r="S18"/>
    </row>
    <row r="19" spans="1:19" x14ac:dyDescent="0.25">
      <c r="A19" s="46"/>
      <c r="B19" s="46"/>
      <c r="C19" s="46"/>
      <c r="G19" s="50" t="s">
        <v>130</v>
      </c>
      <c r="H19" s="2"/>
      <c r="O19" s="1"/>
      <c r="P19"/>
      <c r="Q19"/>
      <c r="R19"/>
      <c r="S19"/>
    </row>
    <row r="20" spans="1:19" x14ac:dyDescent="0.25">
      <c r="A20" s="46" t="s">
        <v>131</v>
      </c>
      <c r="B20" s="46" t="s">
        <v>132</v>
      </c>
      <c r="C20" s="113" t="str">
        <f>IF(C12="","",DATEDIF($C$2,C12,"Y")&amp;" Blwydd "&amp;DATEDIF($C$2,C12,"M")-(DATEDIF($C$2,C12,"Y")*12)&amp;" Mis")</f>
        <v/>
      </c>
      <c r="O20" s="1"/>
      <c r="P20"/>
      <c r="Q20"/>
      <c r="R20"/>
      <c r="S20"/>
    </row>
    <row r="21" spans="1:19" ht="30" x14ac:dyDescent="0.25">
      <c r="A21" s="46" t="s">
        <v>133</v>
      </c>
      <c r="B21" s="46" t="s">
        <v>134</v>
      </c>
      <c r="C21" s="110"/>
      <c r="G21" s="4" t="s">
        <v>23</v>
      </c>
      <c r="H21" s="4" t="s">
        <v>25</v>
      </c>
      <c r="J21" s="61">
        <f t="shared" ref="J21:N21" si="6">J$3</f>
        <v>2014</v>
      </c>
      <c r="K21" s="61">
        <f t="shared" si="6"/>
        <v>2015</v>
      </c>
      <c r="L21" s="61">
        <f t="shared" si="6"/>
        <v>2016</v>
      </c>
      <c r="M21" s="61">
        <f t="shared" si="6"/>
        <v>2017</v>
      </c>
      <c r="N21" s="61">
        <f t="shared" si="6"/>
        <v>2018</v>
      </c>
      <c r="O21" s="61">
        <f t="shared" ref="O21" si="7">O$3</f>
        <v>2019</v>
      </c>
      <c r="P21" s="56" t="s">
        <v>96</v>
      </c>
      <c r="Q21" s="56" t="s">
        <v>98</v>
      </c>
      <c r="R21"/>
      <c r="S21"/>
    </row>
    <row r="22" spans="1:19" ht="30" x14ac:dyDescent="0.25">
      <c r="A22" s="46" t="s">
        <v>135</v>
      </c>
      <c r="B22" s="46" t="s">
        <v>136</v>
      </c>
      <c r="C22" s="110"/>
      <c r="E22"/>
      <c r="G22" s="4" t="s">
        <v>24</v>
      </c>
      <c r="H22" s="4" t="s">
        <v>26</v>
      </c>
      <c r="J22" s="62">
        <f t="shared" ref="J22:N22" si="8">J$4</f>
        <v>0</v>
      </c>
      <c r="K22" s="62">
        <f>K$4</f>
        <v>0</v>
      </c>
      <c r="L22" s="62">
        <f t="shared" si="8"/>
        <v>0</v>
      </c>
      <c r="M22" s="62">
        <f t="shared" si="8"/>
        <v>0</v>
      </c>
      <c r="N22" s="62">
        <f t="shared" si="8"/>
        <v>0</v>
      </c>
      <c r="O22" s="62">
        <f t="shared" ref="O22" si="9">O$4</f>
        <v>0</v>
      </c>
      <c r="R22"/>
      <c r="S22"/>
    </row>
    <row r="23" spans="1:19" x14ac:dyDescent="0.25">
      <c r="A23" s="46"/>
      <c r="B23" s="46"/>
      <c r="C23" s="78"/>
      <c r="D23" s="78"/>
      <c r="E23"/>
      <c r="G23" s="1" t="s">
        <v>28</v>
      </c>
      <c r="H23" s="1" t="s">
        <v>27</v>
      </c>
      <c r="J23" s="60"/>
      <c r="K23" s="60"/>
      <c r="L23" s="60"/>
      <c r="M23" s="60"/>
      <c r="N23" s="60"/>
      <c r="O23" s="60"/>
      <c r="R23"/>
      <c r="S23"/>
    </row>
    <row r="24" spans="1:19" x14ac:dyDescent="0.25">
      <c r="A24" s="46" t="s">
        <v>137</v>
      </c>
      <c r="B24" s="46" t="s">
        <v>138</v>
      </c>
      <c r="C24" s="110"/>
      <c r="E24"/>
      <c r="I24"/>
      <c r="J24"/>
      <c r="K24"/>
      <c r="L24"/>
      <c r="M24"/>
      <c r="N24"/>
      <c r="R24"/>
      <c r="S24"/>
    </row>
    <row r="25" spans="1:19" x14ac:dyDescent="0.25">
      <c r="A25" s="6"/>
      <c r="B25" s="6"/>
      <c r="C25" s="1"/>
      <c r="E25"/>
      <c r="S25"/>
    </row>
    <row r="26" spans="1:19" x14ac:dyDescent="0.25">
      <c r="A26" s="30"/>
      <c r="B26" s="30"/>
      <c r="C26" s="1"/>
      <c r="E26"/>
      <c r="S26"/>
    </row>
    <row r="27" spans="1:19" x14ac:dyDescent="0.25">
      <c r="A27" s="30"/>
      <c r="B27" s="30" t="str">
        <f>IF(StandScoreEng&lt;&gt;"",StandScoreEng,"")</f>
        <v/>
      </c>
      <c r="C27" s="1"/>
      <c r="E27"/>
      <c r="S27"/>
    </row>
    <row r="28" spans="1:19" x14ac:dyDescent="0.25">
      <c r="A28" s="30"/>
      <c r="B28" s="30"/>
      <c r="C28" s="1"/>
      <c r="E28">
        <f>StandScoreWelsh</f>
        <v>0</v>
      </c>
    </row>
    <row r="29" spans="1:19" x14ac:dyDescent="0.25">
      <c r="A29" s="30"/>
      <c r="B29" s="30"/>
      <c r="C29" s="1"/>
      <c r="E29"/>
    </row>
    <row r="30" spans="1:19" x14ac:dyDescent="0.25">
      <c r="C30" s="1"/>
      <c r="E30"/>
    </row>
    <row r="31" spans="1:19" x14ac:dyDescent="0.25">
      <c r="C31" s="1"/>
    </row>
    <row r="32" spans="1:19" x14ac:dyDescent="0.25">
      <c r="C32" s="1"/>
    </row>
    <row r="33" spans="3:11" x14ac:dyDescent="0.25">
      <c r="C33" s="1"/>
    </row>
    <row r="34" spans="3:11" x14ac:dyDescent="0.25">
      <c r="C34" s="1"/>
    </row>
    <row r="40" spans="3:11" x14ac:dyDescent="0.25">
      <c r="K40" s="1" t="s">
        <v>22</v>
      </c>
    </row>
  </sheetData>
  <sheetProtection password="DA33" sheet="1" objects="1" scenarios="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Lookups!$E$3:$E$6</xm:f>
          </x14:formula1>
          <xm:sqref>C5:C6 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FB56"/>
  <sheetViews>
    <sheetView showGridLines="0" zoomScale="55" zoomScaleNormal="55" zoomScaleSheetLayoutView="55" workbookViewId="0"/>
  </sheetViews>
  <sheetFormatPr defaultRowHeight="18" x14ac:dyDescent="0.25"/>
  <cols>
    <col min="1" max="2" width="0.88671875" style="9" customWidth="1"/>
    <col min="3" max="3" width="1.33203125" style="9" customWidth="1"/>
    <col min="4" max="129" width="0.88671875" style="9" customWidth="1"/>
    <col min="130" max="130" width="1.109375" style="9" customWidth="1"/>
    <col min="131" max="150" width="0.88671875" style="9" customWidth="1"/>
    <col min="151" max="16384" width="8.88671875" style="9"/>
  </cols>
  <sheetData>
    <row r="1" spans="4:138" ht="23.25" x14ac:dyDescent="0.25">
      <c r="D1" s="95" t="s">
        <v>41</v>
      </c>
    </row>
    <row r="2" spans="4:138" x14ac:dyDescent="0.25">
      <c r="D2" s="84"/>
    </row>
    <row r="3" spans="4:138" ht="20.25" x14ac:dyDescent="0.25">
      <c r="D3" s="93" t="s">
        <v>0</v>
      </c>
    </row>
    <row r="4" spans="4:138" ht="21" thickBot="1" x14ac:dyDescent="0.3">
      <c r="D4" s="91"/>
    </row>
    <row r="5" spans="4:138" ht="25.5" customHeight="1" thickBot="1" x14ac:dyDescent="0.35">
      <c r="D5" s="91" t="s">
        <v>1</v>
      </c>
      <c r="BJ5" s="117">
        <f>Data!C1</f>
        <v>0</v>
      </c>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9"/>
    </row>
    <row r="6" spans="4:138" ht="6.75" customHeight="1" thickBot="1" x14ac:dyDescent="0.35">
      <c r="D6" s="91"/>
      <c r="K6" s="84"/>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row>
    <row r="7" spans="4:138" ht="21.75" customHeight="1" thickBot="1" x14ac:dyDescent="0.35">
      <c r="D7" s="91" t="s">
        <v>2</v>
      </c>
      <c r="E7" s="92"/>
      <c r="BJ7" s="172">
        <f>Data!C2</f>
        <v>0</v>
      </c>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173"/>
      <c r="CO7" s="173"/>
      <c r="CP7" s="173"/>
      <c r="CQ7" s="173"/>
      <c r="CR7" s="173"/>
      <c r="CS7" s="173"/>
      <c r="CT7" s="173"/>
      <c r="CU7" s="173"/>
      <c r="CV7" s="173"/>
      <c r="CW7" s="173"/>
      <c r="CX7" s="173"/>
      <c r="CY7" s="173"/>
      <c r="CZ7" s="173"/>
      <c r="DA7" s="174"/>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row>
    <row r="8" spans="4:138" ht="6" customHeight="1" thickBot="1" x14ac:dyDescent="0.35">
      <c r="D8" s="93"/>
      <c r="E8" s="92"/>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row>
    <row r="9" spans="4:138" ht="21.75" customHeight="1" thickBot="1" x14ac:dyDescent="0.35">
      <c r="D9" s="91" t="s">
        <v>4</v>
      </c>
      <c r="E9" s="92"/>
      <c r="BJ9" s="122">
        <f>Data!C3</f>
        <v>0</v>
      </c>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1"/>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row>
    <row r="10" spans="4:138" ht="6" customHeight="1" thickBot="1" x14ac:dyDescent="0.35">
      <c r="D10" s="93"/>
      <c r="E10" s="92"/>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row>
    <row r="11" spans="4:138" ht="22.5" customHeight="1" thickBot="1" x14ac:dyDescent="0.35">
      <c r="D11" s="91" t="s">
        <v>3</v>
      </c>
      <c r="E11" s="92"/>
      <c r="BJ11" s="123">
        <f>Data!C4</f>
        <v>0</v>
      </c>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119"/>
    </row>
    <row r="12" spans="4:138" ht="6.75" customHeight="1" thickBot="1" x14ac:dyDescent="0.3">
      <c r="D12" s="93"/>
      <c r="E12" s="92"/>
    </row>
    <row r="13" spans="4:138" ht="21" thickBot="1" x14ac:dyDescent="0.3">
      <c r="D13" s="91" t="s">
        <v>157</v>
      </c>
      <c r="E13" s="92"/>
      <c r="I13" s="90"/>
      <c r="J13" s="90"/>
      <c r="BJ13" s="108" t="str">
        <f>"English Reading"</f>
        <v>English Reading</v>
      </c>
      <c r="BK13" s="109"/>
      <c r="BL13" s="109"/>
      <c r="BM13" s="109"/>
      <c r="BN13" s="109"/>
      <c r="BO13" s="109"/>
      <c r="BP13" s="109"/>
      <c r="BQ13" s="109"/>
      <c r="BR13" s="109"/>
      <c r="BS13" s="109"/>
      <c r="BT13" s="109"/>
      <c r="BU13" s="109"/>
      <c r="BV13" s="109"/>
      <c r="BW13" s="109"/>
      <c r="BX13" s="109"/>
      <c r="BY13" s="109"/>
      <c r="BZ13" s="109"/>
      <c r="CA13" s="109"/>
      <c r="CE13" s="169">
        <f>Data!C5</f>
        <v>0</v>
      </c>
      <c r="CF13" s="170"/>
      <c r="CG13" s="170"/>
      <c r="CH13" s="170"/>
      <c r="CI13" s="170"/>
      <c r="CJ13" s="170"/>
      <c r="CK13" s="170"/>
      <c r="CL13" s="170"/>
      <c r="CM13" s="170"/>
      <c r="CN13" s="170"/>
      <c r="CO13" s="170"/>
      <c r="CP13" s="170"/>
      <c r="CQ13" s="170"/>
      <c r="CR13" s="171"/>
      <c r="CS13" s="109"/>
      <c r="CT13" s="108" t="str">
        <f>"Numeracy Reasoning"</f>
        <v>Numeracy Reasoning</v>
      </c>
      <c r="CU13" s="109"/>
      <c r="CV13" s="109"/>
      <c r="CW13" s="109"/>
      <c r="CX13" s="109"/>
      <c r="CY13" s="109"/>
      <c r="CZ13" s="109"/>
      <c r="DA13" s="109"/>
      <c r="DB13" s="109"/>
      <c r="DC13" s="109"/>
      <c r="DD13" s="109"/>
      <c r="DE13" s="109"/>
      <c r="DF13" s="109"/>
      <c r="DG13" s="109"/>
      <c r="DH13" s="109"/>
      <c r="DI13" s="109"/>
      <c r="DJ13" s="109"/>
      <c r="DK13" s="109"/>
      <c r="DL13" s="109"/>
      <c r="DM13" s="109"/>
      <c r="DN13" s="109"/>
      <c r="DU13" s="166">
        <f>Data!C8</f>
        <v>0</v>
      </c>
      <c r="DV13" s="167"/>
      <c r="DW13" s="167"/>
      <c r="DX13" s="167"/>
      <c r="DY13" s="167"/>
      <c r="DZ13" s="167"/>
      <c r="EA13" s="167"/>
      <c r="EB13" s="167"/>
      <c r="EC13" s="167"/>
      <c r="ED13" s="167"/>
      <c r="EE13" s="167"/>
      <c r="EF13" s="167"/>
      <c r="EG13" s="167"/>
      <c r="EH13" s="168"/>
    </row>
    <row r="14" spans="4:138" ht="18.75" thickBot="1" x14ac:dyDescent="0.3">
      <c r="D14" s="84"/>
      <c r="I14" s="90"/>
      <c r="J14" s="90"/>
      <c r="BJ14" s="116" t="str">
        <f>"Welsh Reading"</f>
        <v>Welsh Reading</v>
      </c>
      <c r="BK14" s="127"/>
      <c r="BL14" s="127"/>
      <c r="BM14" s="127"/>
      <c r="BN14" s="127"/>
      <c r="BO14" s="127"/>
      <c r="BP14" s="127"/>
      <c r="BQ14" s="127"/>
      <c r="BR14" s="127"/>
      <c r="BS14" s="127"/>
      <c r="BT14" s="127"/>
      <c r="BU14" s="127"/>
      <c r="BV14" s="127"/>
      <c r="BW14" s="127"/>
      <c r="BX14" s="127"/>
      <c r="BY14" s="127"/>
      <c r="BZ14" s="127"/>
      <c r="CA14" s="127"/>
      <c r="CE14" s="163">
        <f>Data!C6</f>
        <v>0</v>
      </c>
      <c r="CF14" s="164"/>
      <c r="CG14" s="164"/>
      <c r="CH14" s="164"/>
      <c r="CI14" s="164"/>
      <c r="CJ14" s="164"/>
      <c r="CK14" s="164"/>
      <c r="CL14" s="164"/>
      <c r="CM14" s="164"/>
      <c r="CN14" s="164"/>
      <c r="CO14" s="164"/>
      <c r="CP14" s="164"/>
      <c r="CQ14" s="164"/>
      <c r="CR14" s="165"/>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P14"/>
      <c r="DQ14"/>
      <c r="DR14"/>
      <c r="DS14"/>
      <c r="DT14"/>
      <c r="DU14"/>
      <c r="DV14"/>
      <c r="DW14"/>
      <c r="DX14"/>
      <c r="DY14"/>
      <c r="DZ14"/>
      <c r="EA14"/>
    </row>
    <row r="15" spans="4:138" ht="24.6" customHeight="1" x14ac:dyDescent="0.25">
      <c r="D15" s="84"/>
      <c r="I15" s="90"/>
      <c r="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row>
    <row r="16" spans="4:138" ht="24.6" customHeight="1" x14ac:dyDescent="0.25">
      <c r="D16" s="84"/>
      <c r="I16" s="90"/>
      <c r="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row>
    <row r="17" spans="2:148" ht="35.25" hidden="1" customHeight="1" x14ac:dyDescent="0.25">
      <c r="D17" s="84"/>
      <c r="H17" s="90"/>
      <c r="I17" s="90"/>
      <c r="J17" s="90"/>
      <c r="N17" s="90"/>
    </row>
    <row r="18" spans="2:148" x14ac:dyDescent="0.25">
      <c r="D18" s="126" t="s">
        <v>156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row>
    <row r="19" spans="2:148" ht="15.75" customHeight="1" x14ac:dyDescent="0.25">
      <c r="D19" s="84"/>
    </row>
    <row r="20" spans="2:148" ht="20.25" x14ac:dyDescent="0.25">
      <c r="D20" s="91" t="s">
        <v>54</v>
      </c>
    </row>
    <row r="21" spans="2:148" ht="40.5" customHeight="1" x14ac:dyDescent="0.3">
      <c r="D21" s="124" t="s">
        <v>64</v>
      </c>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c r="CE21" s="125"/>
      <c r="CF21" s="125"/>
      <c r="CG21" s="125"/>
      <c r="CH21" s="125"/>
      <c r="CI21" s="125"/>
      <c r="CJ21" s="125"/>
      <c r="CK21" s="125"/>
      <c r="CL21" s="125"/>
      <c r="CM21" s="125"/>
      <c r="CN21" s="125"/>
      <c r="CO21" s="125"/>
      <c r="CP21" s="125"/>
      <c r="CQ21" s="125"/>
      <c r="CR21" s="125"/>
      <c r="CS21" s="125"/>
      <c r="CT21" s="125"/>
      <c r="CU21" s="125"/>
      <c r="CV21" s="125"/>
      <c r="CW21" s="125"/>
      <c r="CX21" s="125"/>
      <c r="CY21" s="125"/>
      <c r="CZ21" s="125"/>
      <c r="DA21" s="125"/>
      <c r="DB21" s="125"/>
      <c r="DC21" s="125"/>
      <c r="DD21" s="125"/>
      <c r="DE21" s="125"/>
      <c r="DF21" s="125"/>
      <c r="DG21" s="125"/>
      <c r="DH21" s="125"/>
      <c r="DI21" s="125"/>
      <c r="DJ21" s="125"/>
      <c r="DK21" s="125"/>
      <c r="DL21" s="125"/>
      <c r="DM21" s="125"/>
      <c r="DN21" s="125"/>
      <c r="DO21" s="125"/>
      <c r="DP21" s="125"/>
      <c r="DQ21" s="125"/>
      <c r="DR21" s="125"/>
      <c r="DS21" s="125"/>
      <c r="DT21" s="125"/>
      <c r="DU21" s="125"/>
      <c r="DV21" s="125"/>
      <c r="DW21" s="125"/>
      <c r="DX21" s="125"/>
      <c r="DY21" s="125"/>
      <c r="DZ21" s="125"/>
      <c r="EA21" s="125"/>
      <c r="EB21" s="125"/>
      <c r="EC21" s="125"/>
      <c r="ED21" s="125"/>
      <c r="EE21" s="125"/>
      <c r="EF21" s="125"/>
      <c r="EG21" s="125"/>
      <c r="EH21" s="125"/>
      <c r="EI21" s="125"/>
      <c r="EJ21" s="125"/>
      <c r="EK21" s="125"/>
      <c r="EL21" s="125"/>
      <c r="EM21" s="125"/>
    </row>
    <row r="22" spans="2:148" ht="18" customHeight="1" x14ac:dyDescent="0.25">
      <c r="D22" s="18"/>
      <c r="E22" s="18"/>
      <c r="F22" s="18"/>
      <c r="G22" s="18"/>
      <c r="H22" s="18"/>
      <c r="I22" s="18"/>
      <c r="J22" s="18"/>
      <c r="K22" s="18"/>
      <c r="L22" s="18"/>
      <c r="M22" s="18"/>
    </row>
    <row r="23" spans="2:148" ht="18.75" thickBot="1" x14ac:dyDescent="0.3">
      <c r="D23" s="84"/>
    </row>
    <row r="24" spans="2:148" ht="18.75" thickBot="1" x14ac:dyDescent="0.3">
      <c r="D24" s="89" t="s">
        <v>55</v>
      </c>
      <c r="CH24" s="129" t="str">
        <f>IF(StandScoreEng&lt;&gt;"",StandScoreEng,"")</f>
        <v/>
      </c>
      <c r="CI24" s="130"/>
      <c r="CJ24" s="130"/>
      <c r="CK24" s="130"/>
      <c r="CL24" s="130"/>
      <c r="CM24" s="130"/>
      <c r="CN24" s="130"/>
      <c r="CO24" s="130"/>
      <c r="CP24" s="130"/>
      <c r="CQ24" s="130"/>
      <c r="CR24" s="130"/>
      <c r="CS24" s="130"/>
      <c r="CT24" s="130"/>
      <c r="CU24" s="130"/>
      <c r="CV24" s="131"/>
    </row>
    <row r="25" spans="2:148" ht="10.5" customHeight="1" thickBot="1" x14ac:dyDescent="0.3">
      <c r="D25" s="84"/>
    </row>
    <row r="26" spans="2:148" ht="28.5" customHeight="1" thickBot="1" x14ac:dyDescent="0.3">
      <c r="B26" s="87" t="str">
        <f>IF(B50="","",IF(StandScoreEng=B50,"X",""))</f>
        <v/>
      </c>
      <c r="C26" s="87"/>
      <c r="D26" s="19" t="str">
        <f>IF(D50="","",IF(StandScoreEng=D50,"X",""))</f>
        <v/>
      </c>
      <c r="E26" s="20"/>
      <c r="F26" s="20" t="str">
        <f>IF(F50="","",IF(StandScoreEng=F50,"X",""))</f>
        <v/>
      </c>
      <c r="G26" s="20"/>
      <c r="H26" s="20" t="str">
        <f>IF(H50="","",IF(StandScoreEng=H50,"X",""))</f>
        <v/>
      </c>
      <c r="I26" s="20"/>
      <c r="J26" s="20" t="str">
        <f>IF(J50="","",IF(StandScoreEng=J50,"X",""))</f>
        <v/>
      </c>
      <c r="K26" s="20"/>
      <c r="L26" s="20" t="str">
        <f>IF(L50="","",IF(StandScoreEng=L50,"X",""))</f>
        <v/>
      </c>
      <c r="M26" s="21"/>
      <c r="N26" s="23" t="str">
        <f>IF(N50="","",IF(StandScoreEng=N50,"X",""))</f>
        <v/>
      </c>
      <c r="O26" s="24"/>
      <c r="P26" s="24" t="str">
        <f>IF(P50="","",IF(StandScoreEng=P50,"X",""))</f>
        <v/>
      </c>
      <c r="Q26" s="24"/>
      <c r="R26" s="24" t="str">
        <f>IF(R50="","",IF(StandScoreEng=R50,"X",""))</f>
        <v/>
      </c>
      <c r="S26" s="24"/>
      <c r="T26" s="24" t="str">
        <f>IF(T50="","",IF(StandScoreEng=T50,"X",""))</f>
        <v/>
      </c>
      <c r="U26" s="24"/>
      <c r="V26" s="24" t="str">
        <f>IF(V50="","",IF(StandScoreEng=V50,"X",""))</f>
        <v/>
      </c>
      <c r="W26" s="24"/>
      <c r="X26" s="24" t="str">
        <f>IF(X50="","",IF(StandScoreEng=X50,"X",""))</f>
        <v/>
      </c>
      <c r="Y26" s="24"/>
      <c r="Z26" s="24" t="str">
        <f>IF(Z50="","",IF(StandScoreEng=Z50,"X",""))</f>
        <v/>
      </c>
      <c r="AA26" s="24"/>
      <c r="AB26" s="24" t="str">
        <f>IF(AB50="","",IF(StandScoreEng=AB50,"X",""))</f>
        <v/>
      </c>
      <c r="AC26" s="24"/>
      <c r="AD26" s="24" t="str">
        <f>IF(AD50="","",IF(StandScoreEng=AD50,"X",""))</f>
        <v/>
      </c>
      <c r="AE26" s="24"/>
      <c r="AF26" s="24" t="str">
        <f>IF(AF50="","",IF(StandScoreEng=AF50,"X",""))</f>
        <v/>
      </c>
      <c r="AG26" s="25"/>
      <c r="AH26" s="26" t="str">
        <f>IF(AH50="","",IF(StandScoreEng=AH50,"X",""))</f>
        <v/>
      </c>
      <c r="AI26" s="27"/>
      <c r="AJ26" s="27" t="str">
        <f>IF(AJ50="","",IF(StandScoreEng=AJ50,"X",""))</f>
        <v/>
      </c>
      <c r="AK26" s="27"/>
      <c r="AL26" s="27" t="str">
        <f>IF(AL50="","",IF(StandScoreEng=AL50,"X",""))</f>
        <v/>
      </c>
      <c r="AM26" s="27"/>
      <c r="AN26" s="27" t="str">
        <f>IF(AN50="","",IF(StandScoreEng=AN50,"X",""))</f>
        <v/>
      </c>
      <c r="AO26" s="27"/>
      <c r="AP26" s="27" t="str">
        <f>IF(AP50="","",IF(StandScoreEng=AP50,"X",""))</f>
        <v/>
      </c>
      <c r="AQ26" s="27"/>
      <c r="AR26" s="27" t="str">
        <f>IF(AR50="","",IF(StandScoreEng=AR50,"X",""))</f>
        <v/>
      </c>
      <c r="AS26" s="27"/>
      <c r="AT26" s="27" t="str">
        <f>IF(AT50="","",IF(StandScoreEng=AT50,"X",""))</f>
        <v/>
      </c>
      <c r="AU26" s="27"/>
      <c r="AV26" s="27" t="str">
        <f>IF(AV50="","",IF(StandScoreEng=AV50,"X",""))</f>
        <v/>
      </c>
      <c r="AW26" s="27"/>
      <c r="AX26" s="88" t="str">
        <f>IF(AX50="","",IF(StandScoreEng=AX50,"X",""))</f>
        <v/>
      </c>
      <c r="AY26" s="27"/>
      <c r="AZ26" s="27" t="str">
        <f>IF(AZ50="","",IF(StandScoreEng=AZ50,"X",""))</f>
        <v/>
      </c>
      <c r="BA26" s="27"/>
      <c r="BB26" s="27" t="str">
        <f>IF(BB50="","",IF(StandScoreEng=BB50,"X",""))</f>
        <v/>
      </c>
      <c r="BC26" s="27"/>
      <c r="BD26" s="27" t="str">
        <f>IF(BD50="","",IF(StandScoreEng=BD50,"X",""))</f>
        <v/>
      </c>
      <c r="BE26" s="27"/>
      <c r="BF26" s="27" t="str">
        <f>IF(BF50="","",IF(StandScoreEng=BF50,"X",""))</f>
        <v/>
      </c>
      <c r="BG26" s="27"/>
      <c r="BH26" s="27" t="str">
        <f>IF(BH50="","",IF(StandScoreEng=BH50,"X",""))</f>
        <v/>
      </c>
      <c r="BI26" s="27"/>
      <c r="BJ26" s="27" t="str">
        <f>IF(BJ50="","",IF(StandScoreEng=BJ50,"X",""))</f>
        <v/>
      </c>
      <c r="BK26" s="27"/>
      <c r="BL26" s="27" t="str">
        <f>IF(BL50="","",IF(StandScoreEng=BL50,"X",""))</f>
        <v/>
      </c>
      <c r="BM26" s="27"/>
      <c r="BN26" s="27" t="str">
        <f>IF(BN50="","",IF(StandScoreEng=BN50,"X",""))</f>
        <v/>
      </c>
      <c r="BO26" s="27"/>
      <c r="BP26" s="27" t="str">
        <f>IF(BP50="","",IF(StandScoreEng=BP50,"X",""))</f>
        <v/>
      </c>
      <c r="BQ26" s="27"/>
      <c r="BR26" s="27" t="str">
        <f>IF(BR50="","",IF(StandScoreEng=BR50,"X",""))</f>
        <v/>
      </c>
      <c r="BS26" s="27"/>
      <c r="BT26" s="27" t="str">
        <f>IF(BT50="","",IF(StandScoreEng=BT50,"X",""))</f>
        <v/>
      </c>
      <c r="BU26" s="27"/>
      <c r="BV26" s="27" t="str">
        <f>IF(BV50="","",IF(StandScoreEng=BV50,"X",""))</f>
        <v/>
      </c>
      <c r="BW26" s="27"/>
      <c r="BX26" s="27" t="str">
        <f>IF(BX50="","",IF(StandScoreEng=BX50,"X",""))</f>
        <v/>
      </c>
      <c r="BY26" s="27"/>
      <c r="BZ26" s="27" t="str">
        <f>IF(BZ50="","",IF(StandScoreEng=BZ50,"X",""))</f>
        <v/>
      </c>
      <c r="CA26" s="27"/>
      <c r="CB26" s="27" t="str">
        <f>IF(CB50="","",IF(StandScoreEng=CB50,"X",""))</f>
        <v/>
      </c>
      <c r="CC26" s="27"/>
      <c r="CD26" s="27" t="str">
        <f>IF(CD50="","",IF(StandScoreEng=CD50,"X",""))</f>
        <v/>
      </c>
      <c r="CE26" s="27"/>
      <c r="CF26" s="27" t="str">
        <f>IF(CF50="","",IF(StandScoreEng=CF50,"X",""))</f>
        <v/>
      </c>
      <c r="CG26" s="27"/>
      <c r="CH26" s="27" t="str">
        <f>IF(CH50="","",IF(StandScoreEng=CH50,"X",""))</f>
        <v/>
      </c>
      <c r="CI26" s="27"/>
      <c r="CJ26" s="27" t="str">
        <f>IF(CJ50="","",IF(StandScoreEng=CJ50,"X",""))</f>
        <v/>
      </c>
      <c r="CK26" s="27"/>
      <c r="CL26" s="27" t="str">
        <f>IF(CL50="","",IF(StandScoreEng=CL50,"X",""))</f>
        <v/>
      </c>
      <c r="CM26" s="27"/>
      <c r="CN26" s="27" t="str">
        <f>IF(CN50="","",IF(StandScoreEng=CN50,"X",""))</f>
        <v/>
      </c>
      <c r="CO26" s="27"/>
      <c r="CP26" s="27" t="str">
        <f>IF(CP50="","",IF(StandScoreEng=CP50,"X",""))</f>
        <v/>
      </c>
      <c r="CQ26" s="28"/>
      <c r="CR26" s="23" t="str">
        <f>IF(CR50="","",IF(StandScoreEng=CR50,"X",""))</f>
        <v/>
      </c>
      <c r="CS26" s="24"/>
      <c r="CT26" s="24" t="str">
        <f>IF(CT50="","",IF(StandScoreEng=CT50,"X",""))</f>
        <v/>
      </c>
      <c r="CU26" s="24"/>
      <c r="CV26" s="24" t="str">
        <f>IF(CV50="","",IF(StandScoreEng=CV50,"X",""))</f>
        <v/>
      </c>
      <c r="CW26" s="24"/>
      <c r="CX26" s="24" t="str">
        <f>IF(CX50="","",IF(StandScoreEng=CX50,"X",""))</f>
        <v/>
      </c>
      <c r="CY26" s="24"/>
      <c r="CZ26" s="24" t="str">
        <f>IF(CZ50="","",IF(StandScoreEng=CZ50,"X",""))</f>
        <v/>
      </c>
      <c r="DA26" s="24"/>
      <c r="DB26" s="24" t="str">
        <f>IF(DB50="","",IF(StandScoreEng=DB50,"X",""))</f>
        <v/>
      </c>
      <c r="DC26" s="24"/>
      <c r="DD26" s="24" t="str">
        <f>IF(DD50="","",IF(StandScoreEng=DD50,"X",""))</f>
        <v/>
      </c>
      <c r="DE26" s="24"/>
      <c r="DF26" s="24" t="str">
        <f>IF(DF50="","",IF(StandScoreEng=DF50,"X",""))</f>
        <v/>
      </c>
      <c r="DG26" s="24"/>
      <c r="DH26" s="24" t="str">
        <f>IF(DH50="","",IF(StandScoreEng=DH50,"X",""))</f>
        <v/>
      </c>
      <c r="DI26" s="24"/>
      <c r="DJ26" s="24" t="str">
        <f>IF(DJ50="","",IF(StandScoreEng=DJ50,"X",""))</f>
        <v/>
      </c>
      <c r="DK26" s="25"/>
      <c r="DL26" s="19" t="str">
        <f>IF(DL50="","",IF(StandScoreEng=DL50,"X",""))</f>
        <v/>
      </c>
      <c r="DM26" s="20"/>
      <c r="DN26" s="20" t="str">
        <f>IF(DN50="","",IF(StandScoreEng=DN50,"X",""))</f>
        <v/>
      </c>
      <c r="DO26" s="20"/>
      <c r="DP26" s="20" t="str">
        <f>IF(DP50="","",IF(StandScoreEng=DP50,"X",""))</f>
        <v/>
      </c>
      <c r="DQ26" s="20"/>
      <c r="DR26" s="20" t="str">
        <f>IF(DR50="","",IF(StandScoreEng=DR50,"X",""))</f>
        <v/>
      </c>
      <c r="DS26" s="20"/>
      <c r="DT26" s="20" t="str">
        <f>IF(DT50="","",IF(StandScoreEng=DT50,"X",""))</f>
        <v/>
      </c>
      <c r="DU26" s="20"/>
      <c r="DV26" s="20" t="str">
        <f>IF(DV50="","",IF(StandScoreEng=DV50,"X",""))</f>
        <v/>
      </c>
      <c r="DW26" s="20"/>
      <c r="DX26" s="20" t="str">
        <f>IF(DX50="","",IF(StandScoreEng=DX50,"X",""))</f>
        <v/>
      </c>
      <c r="DY26" s="20"/>
      <c r="DZ26" s="20" t="str">
        <f>IF(DZ50="","",IF(StandScoreEng=DZ50,"X",""))</f>
        <v/>
      </c>
      <c r="EA26" s="20"/>
      <c r="EB26" s="20" t="str">
        <f>IF(EB50="","",IF(StandScoreEng=EB50,"X",""))</f>
        <v/>
      </c>
      <c r="EC26" s="20"/>
      <c r="ED26" s="20" t="str">
        <f>IF(ED50="","",IF(StandScoreEng=ED50,"X",""))</f>
        <v/>
      </c>
      <c r="EE26" s="20"/>
      <c r="EF26" s="20" t="str">
        <f>IF(EF50="","",IF(StandScoreEng=EF50,"X",""))</f>
        <v/>
      </c>
      <c r="EG26" s="20"/>
      <c r="EH26" s="20" t="str">
        <f>IF(EH50="","",IF(StandScoreEng=EH50,"X",""))</f>
        <v/>
      </c>
      <c r="EI26" s="20"/>
      <c r="EJ26" s="20" t="str">
        <f>IF(EJ50="","",IF(StandScoreEng=EJ50,"X",""))</f>
        <v/>
      </c>
      <c r="EK26" s="20"/>
      <c r="EL26" s="20" t="str">
        <f>IF(EL50="","",IF(StandScoreEng=EL50,"X",""))</f>
        <v/>
      </c>
      <c r="EM26" s="20"/>
      <c r="EN26" s="20" t="str">
        <f>IF(EN50="","",IF(StandScoreEng=EN50,"X",""))</f>
        <v/>
      </c>
      <c r="EO26" s="22"/>
      <c r="EP26" s="87"/>
      <c r="EQ26" s="87" t="str">
        <f>IF(EQ50="","",IF(StandScoreEng=EQ50,"X",""))</f>
        <v/>
      </c>
      <c r="ER26" s="87"/>
    </row>
    <row r="27" spans="2:148" x14ac:dyDescent="0.25">
      <c r="D27" s="84"/>
    </row>
    <row r="28" spans="2:148" x14ac:dyDescent="0.25">
      <c r="D28" s="115" t="s">
        <v>5</v>
      </c>
      <c r="E28" s="115"/>
      <c r="F28" s="115"/>
      <c r="G28" s="115"/>
      <c r="H28" s="115"/>
      <c r="I28" s="115"/>
      <c r="J28" s="115"/>
      <c r="K28" s="115"/>
      <c r="L28" s="115"/>
      <c r="M28" s="115"/>
      <c r="N28" s="116" t="s">
        <v>6</v>
      </c>
      <c r="O28" s="116"/>
      <c r="P28" s="116"/>
      <c r="Q28" s="116"/>
      <c r="R28" s="116"/>
      <c r="S28" s="116"/>
      <c r="T28" s="116"/>
      <c r="U28" s="116"/>
      <c r="V28" s="116"/>
      <c r="W28" s="116"/>
      <c r="X28" s="116"/>
      <c r="Y28" s="116"/>
      <c r="Z28" s="116"/>
      <c r="AA28" s="116"/>
      <c r="AB28" s="116"/>
      <c r="AC28" s="116"/>
      <c r="AD28" s="116"/>
      <c r="AE28" s="116"/>
      <c r="AF28" s="116"/>
      <c r="AG28" s="116"/>
      <c r="AH28" s="116" t="s">
        <v>7</v>
      </c>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t="s">
        <v>8</v>
      </c>
      <c r="CS28" s="116"/>
      <c r="CT28" s="116"/>
      <c r="CU28" s="116"/>
      <c r="CV28" s="116"/>
      <c r="CW28" s="116"/>
      <c r="CX28" s="116"/>
      <c r="CY28" s="116"/>
      <c r="CZ28" s="116"/>
      <c r="DA28" s="116"/>
      <c r="DB28" s="116"/>
      <c r="DC28" s="116"/>
      <c r="DD28" s="116"/>
      <c r="DE28" s="116"/>
      <c r="DF28" s="116"/>
      <c r="DG28" s="116"/>
      <c r="DH28" s="116"/>
      <c r="DI28" s="116"/>
      <c r="DJ28" s="116"/>
      <c r="DK28" s="116"/>
      <c r="DL28" s="116" t="s">
        <v>9</v>
      </c>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row>
    <row r="29" spans="2:148" ht="18.75" thickBot="1" x14ac:dyDescent="0.3">
      <c r="D29" s="84"/>
    </row>
    <row r="30" spans="2:148" ht="18.75" thickBot="1" x14ac:dyDescent="0.3">
      <c r="D30" s="89" t="s">
        <v>56</v>
      </c>
      <c r="CH30" s="129" t="str">
        <f>IF(StandScoreWelsh&lt;&gt;"",StandScoreWelsh,"")</f>
        <v/>
      </c>
      <c r="CI30" s="130"/>
      <c r="CJ30" s="130"/>
      <c r="CK30" s="130"/>
      <c r="CL30" s="130"/>
      <c r="CM30" s="130"/>
      <c r="CN30" s="130"/>
      <c r="CO30" s="130"/>
      <c r="CP30" s="130"/>
      <c r="CQ30" s="130"/>
      <c r="CR30" s="130"/>
      <c r="CS30" s="130"/>
      <c r="CT30" s="130"/>
      <c r="CU30" s="130"/>
      <c r="CV30" s="131"/>
    </row>
    <row r="31" spans="2:148" ht="10.5" customHeight="1" thickBot="1" x14ac:dyDescent="0.3">
      <c r="D31" s="84"/>
    </row>
    <row r="32" spans="2:148" ht="27" customHeight="1" thickBot="1" x14ac:dyDescent="0.3">
      <c r="B32" s="87" t="str">
        <f>IF(B52="","",IF(StandScoreWelsh=B52,"X",""))</f>
        <v/>
      </c>
      <c r="C32" s="87"/>
      <c r="D32" s="19" t="str">
        <f>IF(D52="","",IF(StandScoreWelsh=D52,"X",""))</f>
        <v/>
      </c>
      <c r="E32" s="20"/>
      <c r="F32" s="20" t="str">
        <f>IF(F52="","",IF(StandScoreWelsh=F52,"X",""))</f>
        <v/>
      </c>
      <c r="G32" s="20"/>
      <c r="H32" s="20" t="str">
        <f>IF(H52="","",IF(StandScoreWelsh=H52,"X",""))</f>
        <v/>
      </c>
      <c r="I32" s="20"/>
      <c r="J32" s="20" t="str">
        <f>IF(J52="","",IF(StandScoreWelsh=J52,"X",""))</f>
        <v/>
      </c>
      <c r="K32" s="20"/>
      <c r="L32" s="20" t="str">
        <f>IF(L52="","",IF(StandScoreWelsh=L52,"X",""))</f>
        <v/>
      </c>
      <c r="M32" s="21"/>
      <c r="N32" s="23" t="str">
        <f>IF(N52="","",IF(StandScoreWelsh=N52,"X",""))</f>
        <v/>
      </c>
      <c r="O32" s="24"/>
      <c r="P32" s="24" t="str">
        <f>IF(P52="","",IF(StandScoreWelsh=P52,"X",""))</f>
        <v/>
      </c>
      <c r="Q32" s="24"/>
      <c r="R32" s="24" t="str">
        <f>IF(R52="","",IF(StandScoreWelsh=R52,"X",""))</f>
        <v/>
      </c>
      <c r="S32" s="24"/>
      <c r="T32" s="24" t="str">
        <f>IF(T52="","",IF(StandScoreWelsh=T52,"X",""))</f>
        <v/>
      </c>
      <c r="U32" s="24"/>
      <c r="V32" s="24" t="str">
        <f>IF(V52="","",IF(StandScoreWelsh=V52,"X",""))</f>
        <v/>
      </c>
      <c r="W32" s="24"/>
      <c r="X32" s="24" t="str">
        <f>IF(X52="","",IF(StandScoreWelsh=X52,"X",""))</f>
        <v/>
      </c>
      <c r="Y32" s="24"/>
      <c r="Z32" s="24" t="str">
        <f>IF(Z52="","",IF(StandScoreWelsh=Z52,"X",""))</f>
        <v/>
      </c>
      <c r="AA32" s="24"/>
      <c r="AB32" s="24" t="str">
        <f>IF(AB52="","",IF(StandScoreWelsh=AB52,"X",""))</f>
        <v/>
      </c>
      <c r="AC32" s="24"/>
      <c r="AD32" s="24" t="str">
        <f>IF(AD52="","",IF(StandScoreWelsh=AD52,"X",""))</f>
        <v/>
      </c>
      <c r="AE32" s="24"/>
      <c r="AF32" s="24" t="str">
        <f>IF(AF52="","",IF(StandScoreWelsh=AF52,"X",""))</f>
        <v/>
      </c>
      <c r="AG32" s="25"/>
      <c r="AH32" s="26" t="str">
        <f>IF(AH52="","",IF(StandScoreWelsh=AH52,"X",""))</f>
        <v/>
      </c>
      <c r="AI32" s="27"/>
      <c r="AJ32" s="27" t="str">
        <f>IF(AJ52="","",IF(StandScoreWelsh=AJ52,"X",""))</f>
        <v/>
      </c>
      <c r="AK32" s="27"/>
      <c r="AL32" s="27" t="str">
        <f>IF(AL52="","",IF(StandScoreWelsh=AL52,"X",""))</f>
        <v/>
      </c>
      <c r="AM32" s="27"/>
      <c r="AN32" s="27" t="str">
        <f>IF(AN52="","",IF(StandScoreWelsh=AN52,"X",""))</f>
        <v/>
      </c>
      <c r="AO32" s="27"/>
      <c r="AP32" s="27" t="str">
        <f>IF(AP52="","",IF(StandScoreWelsh=AP52,"X",""))</f>
        <v/>
      </c>
      <c r="AQ32" s="27"/>
      <c r="AR32" s="27" t="str">
        <f>IF(AR52="","",IF(StandScoreWelsh=AR52,"X",""))</f>
        <v/>
      </c>
      <c r="AS32" s="27"/>
      <c r="AT32" s="27" t="str">
        <f>IF(AT52="","",IF(StandScoreWelsh=AT52,"X",""))</f>
        <v/>
      </c>
      <c r="AU32" s="27"/>
      <c r="AV32" s="27" t="str">
        <f>IF(AV52="","",IF(StandScoreWelsh=AV52,"X",""))</f>
        <v/>
      </c>
      <c r="AW32" s="27"/>
      <c r="AX32" s="88" t="str">
        <f>IF(AX52="","",IF(StandScoreWelsh=AX52,"X",""))</f>
        <v/>
      </c>
      <c r="AY32" s="27"/>
      <c r="AZ32" s="27" t="str">
        <f>IF(AZ52="","",IF(StandScoreWelsh=AZ52,"X",""))</f>
        <v/>
      </c>
      <c r="BA32" s="27"/>
      <c r="BB32" s="27" t="str">
        <f>IF(BB52="","",IF(StandScoreWelsh=BB52,"X",""))</f>
        <v/>
      </c>
      <c r="BC32" s="27"/>
      <c r="BD32" s="27" t="str">
        <f>IF(BD52="","",IF(StandScoreWelsh=BD52,"X",""))</f>
        <v/>
      </c>
      <c r="BE32" s="27"/>
      <c r="BF32" s="27" t="str">
        <f>IF(BF52="","",IF(StandScoreWelsh=BF52,"X",""))</f>
        <v/>
      </c>
      <c r="BG32" s="27"/>
      <c r="BH32" s="27" t="str">
        <f>IF(BH52="","",IF(StandScoreWelsh=BH52,"X",""))</f>
        <v/>
      </c>
      <c r="BI32" s="27"/>
      <c r="BJ32" s="27" t="str">
        <f>IF(BJ52="","",IF(StandScoreWelsh=BJ52,"X",""))</f>
        <v/>
      </c>
      <c r="BK32" s="27"/>
      <c r="BL32" s="27" t="str">
        <f>IF(BL52="","",IF(StandScoreWelsh=BL52,"X",""))</f>
        <v/>
      </c>
      <c r="BM32" s="27"/>
      <c r="BN32" s="27" t="str">
        <f>IF(BN52="","",IF(StandScoreWelsh=BN52,"X",""))</f>
        <v/>
      </c>
      <c r="BO32" s="27"/>
      <c r="BP32" s="27" t="str">
        <f>IF(BP52="","",IF(StandScoreWelsh=BP52,"X",""))</f>
        <v/>
      </c>
      <c r="BQ32" s="27"/>
      <c r="BR32" s="27" t="str">
        <f>IF(BR52="","",IF(StandScoreWelsh=BR52,"X",""))</f>
        <v/>
      </c>
      <c r="BS32" s="27"/>
      <c r="BT32" s="27" t="str">
        <f>IF(BT52="","",IF(StandScoreWelsh=BT52,"X",""))</f>
        <v/>
      </c>
      <c r="BU32" s="27"/>
      <c r="BV32" s="27" t="str">
        <f>IF(BV52="","",IF(StandScoreWelsh=BV52,"X",""))</f>
        <v/>
      </c>
      <c r="BW32" s="27"/>
      <c r="BX32" s="27" t="str">
        <f>IF(BX52="","",IF(StandScoreWelsh=BX52,"X",""))</f>
        <v/>
      </c>
      <c r="BY32" s="27"/>
      <c r="BZ32" s="27" t="str">
        <f>IF(BZ52="","",IF(StandScoreWelsh=BZ52,"X",""))</f>
        <v/>
      </c>
      <c r="CA32" s="27"/>
      <c r="CB32" s="27" t="str">
        <f>IF(CB52="","",IF(StandScoreWelsh=CB52,"X",""))</f>
        <v/>
      </c>
      <c r="CC32" s="27"/>
      <c r="CD32" s="27" t="str">
        <f>IF(CD52="","",IF(StandScoreWelsh=CD52,"X",""))</f>
        <v/>
      </c>
      <c r="CE32" s="27"/>
      <c r="CF32" s="27" t="str">
        <f>IF(CF52="","",IF(StandScoreWelsh=CF52,"X",""))</f>
        <v/>
      </c>
      <c r="CG32" s="27"/>
      <c r="CH32" s="27" t="str">
        <f>IF(CH52="","",IF(StandScoreWelsh=CH52,"X",""))</f>
        <v/>
      </c>
      <c r="CI32" s="27"/>
      <c r="CJ32" s="27" t="str">
        <f>IF(CJ52="","",IF(StandScoreWelsh=CJ52,"X",""))</f>
        <v/>
      </c>
      <c r="CK32" s="27"/>
      <c r="CL32" s="27" t="str">
        <f>IF(CL52="","",IF(StandScoreWelsh=CL52,"X",""))</f>
        <v/>
      </c>
      <c r="CM32" s="27"/>
      <c r="CN32" s="27" t="str">
        <f>IF(CN52="","",IF(StandScoreWelsh=CN52,"X",""))</f>
        <v/>
      </c>
      <c r="CO32" s="27"/>
      <c r="CP32" s="27" t="str">
        <f>IF(CP52="","",IF(StandScoreWelsh=CP52,"X",""))</f>
        <v/>
      </c>
      <c r="CQ32" s="28"/>
      <c r="CR32" s="23" t="str">
        <f>IF(CR52="","",IF(StandScoreWelsh=CR52,"X",""))</f>
        <v/>
      </c>
      <c r="CS32" s="24"/>
      <c r="CT32" s="24" t="str">
        <f>IF(CT52="","",IF(StandScoreWelsh=CT52,"X",""))</f>
        <v/>
      </c>
      <c r="CU32" s="24"/>
      <c r="CV32" s="24" t="str">
        <f>IF(CV52="","",IF(StandScoreWelsh=CV52,"X",""))</f>
        <v/>
      </c>
      <c r="CW32" s="24"/>
      <c r="CX32" s="24" t="str">
        <f>IF(CX52="","",IF(StandScoreWelsh=CX52,"X",""))</f>
        <v/>
      </c>
      <c r="CY32" s="24"/>
      <c r="CZ32" s="24" t="str">
        <f>IF(CZ52="","",IF(StandScoreWelsh=CZ52,"X",""))</f>
        <v/>
      </c>
      <c r="DA32" s="24"/>
      <c r="DB32" s="24" t="str">
        <f>IF(DB52="","",IF(StandScoreWelsh=DB52,"X",""))</f>
        <v/>
      </c>
      <c r="DC32" s="24"/>
      <c r="DD32" s="24" t="str">
        <f>IF(DD52="","",IF(StandScoreWelsh=DD52,"X",""))</f>
        <v/>
      </c>
      <c r="DE32" s="24"/>
      <c r="DF32" s="24" t="str">
        <f>IF(DF52="","",IF(StandScoreWelsh=DF52,"X",""))</f>
        <v/>
      </c>
      <c r="DG32" s="24"/>
      <c r="DH32" s="24" t="str">
        <f>IF(DH52="","",IF(StandScoreWelsh=DH52,"X",""))</f>
        <v/>
      </c>
      <c r="DI32" s="24"/>
      <c r="DJ32" s="24" t="str">
        <f>IF(DJ52="","",IF(StandScoreWelsh=DJ52,"X",""))</f>
        <v/>
      </c>
      <c r="DK32" s="25"/>
      <c r="DL32" s="19" t="str">
        <f>IF(DL52="","",IF(StandScoreWelsh=DL52,"X",""))</f>
        <v/>
      </c>
      <c r="DM32" s="20"/>
      <c r="DN32" s="20" t="str">
        <f>IF(DN52="","",IF(StandScoreWelsh=DN52,"X",""))</f>
        <v/>
      </c>
      <c r="DO32" s="20"/>
      <c r="DP32" s="20" t="str">
        <f>IF(DP52="","",IF(StandScoreWelsh=DP52,"X",""))</f>
        <v/>
      </c>
      <c r="DQ32" s="20"/>
      <c r="DR32" s="20" t="str">
        <f>IF(DR52="","",IF(StandScoreWelsh=DR52,"X",""))</f>
        <v/>
      </c>
      <c r="DS32" s="20"/>
      <c r="DT32" s="20" t="str">
        <f>IF(DT52="","",IF(StandScoreWelsh=DT52,"X",""))</f>
        <v/>
      </c>
      <c r="DU32" s="20"/>
      <c r="DV32" s="20" t="str">
        <f>IF(DV52="","",IF(StandScoreWelsh=DV52,"X",""))</f>
        <v/>
      </c>
      <c r="DW32" s="20"/>
      <c r="DX32" s="20" t="str">
        <f>IF(DX52="","",IF(StandScoreWelsh=DX52,"X",""))</f>
        <v/>
      </c>
      <c r="DY32" s="20"/>
      <c r="DZ32" s="20" t="str">
        <f>IF(DZ52="","",IF(StandScoreWelsh=DZ52,"X",""))</f>
        <v/>
      </c>
      <c r="EA32" s="20"/>
      <c r="EB32" s="20" t="str">
        <f>IF(EB52="","",IF(StandScoreWelsh=EB52,"X",""))</f>
        <v/>
      </c>
      <c r="EC32" s="20"/>
      <c r="ED32" s="20" t="str">
        <f>IF(ED52="","",IF(StandScoreWelsh=ED52,"X",""))</f>
        <v/>
      </c>
      <c r="EE32" s="20"/>
      <c r="EF32" s="20" t="str">
        <f>IF(EF52="","",IF(StandScoreWelsh=EF52,"X",""))</f>
        <v/>
      </c>
      <c r="EG32" s="20"/>
      <c r="EH32" s="20" t="str">
        <f>IF(EH52="","",IF(StandScoreWelsh=EH52,"X",""))</f>
        <v/>
      </c>
      <c r="EI32" s="20"/>
      <c r="EJ32" s="20" t="str">
        <f>IF(EJ52="","",IF(StandScoreWelsh=EJ52,"X",""))</f>
        <v/>
      </c>
      <c r="EK32" s="20"/>
      <c r="EL32" s="20" t="str">
        <f>IF(EL52="","",IF(StandScoreWelsh=EL52,"X",""))</f>
        <v/>
      </c>
      <c r="EM32" s="20"/>
      <c r="EN32" s="20" t="str">
        <f>IF(EN52="","",IF(StandScoreWelsh=EN52,"X",""))</f>
        <v/>
      </c>
      <c r="EO32" s="22"/>
      <c r="EP32" s="87"/>
      <c r="EQ32" s="87" t="str">
        <f>IF(EQ52="","",IF(StandScoreWelsh=EQ52,"X",""))</f>
        <v/>
      </c>
      <c r="ER32" s="87"/>
    </row>
    <row r="33" spans="2:158" x14ac:dyDescent="0.25">
      <c r="D33" s="84"/>
    </row>
    <row r="34" spans="2:158" x14ac:dyDescent="0.25">
      <c r="D34" s="115" t="s">
        <v>5</v>
      </c>
      <c r="E34" s="115"/>
      <c r="F34" s="115"/>
      <c r="G34" s="115"/>
      <c r="H34" s="115"/>
      <c r="I34" s="115"/>
      <c r="J34" s="115"/>
      <c r="K34" s="115"/>
      <c r="L34" s="115"/>
      <c r="M34" s="115"/>
      <c r="N34" s="116" t="s">
        <v>6</v>
      </c>
      <c r="O34" s="116"/>
      <c r="P34" s="116"/>
      <c r="Q34" s="116"/>
      <c r="R34" s="116"/>
      <c r="S34" s="116"/>
      <c r="T34" s="116"/>
      <c r="U34" s="116"/>
      <c r="V34" s="116"/>
      <c r="W34" s="116"/>
      <c r="X34" s="116"/>
      <c r="Y34" s="116"/>
      <c r="Z34" s="116"/>
      <c r="AA34" s="116"/>
      <c r="AB34" s="116"/>
      <c r="AC34" s="116"/>
      <c r="AD34" s="116"/>
      <c r="AE34" s="116"/>
      <c r="AF34" s="116"/>
      <c r="AG34" s="116"/>
      <c r="AH34" s="116" t="s">
        <v>7</v>
      </c>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16"/>
      <c r="CA34" s="116"/>
      <c r="CB34" s="116"/>
      <c r="CC34" s="116"/>
      <c r="CD34" s="116"/>
      <c r="CE34" s="116"/>
      <c r="CF34" s="116"/>
      <c r="CG34" s="116"/>
      <c r="CH34" s="116"/>
      <c r="CI34" s="116"/>
      <c r="CJ34" s="116"/>
      <c r="CK34" s="116"/>
      <c r="CL34" s="116"/>
      <c r="CM34" s="116"/>
      <c r="CN34" s="116"/>
      <c r="CO34" s="116"/>
      <c r="CP34" s="116"/>
      <c r="CQ34" s="116"/>
      <c r="CR34" s="116" t="s">
        <v>8</v>
      </c>
      <c r="CS34" s="116"/>
      <c r="CT34" s="116"/>
      <c r="CU34" s="116"/>
      <c r="CV34" s="116"/>
      <c r="CW34" s="116"/>
      <c r="CX34" s="116"/>
      <c r="CY34" s="116"/>
      <c r="CZ34" s="116"/>
      <c r="DA34" s="116"/>
      <c r="DB34" s="116"/>
      <c r="DC34" s="116"/>
      <c r="DD34" s="116"/>
      <c r="DE34" s="116"/>
      <c r="DF34" s="116"/>
      <c r="DG34" s="116"/>
      <c r="DH34" s="116"/>
      <c r="DI34" s="116"/>
      <c r="DJ34" s="116"/>
      <c r="DK34" s="116"/>
      <c r="DL34" s="116" t="s">
        <v>9</v>
      </c>
      <c r="DM34" s="116"/>
      <c r="DN34" s="116"/>
      <c r="DO34" s="116"/>
      <c r="DP34" s="116"/>
      <c r="DQ34" s="116"/>
      <c r="DR34" s="116"/>
      <c r="DS34" s="116"/>
      <c r="DT34" s="116"/>
      <c r="DU34" s="116"/>
      <c r="DV34" s="116"/>
      <c r="DW34" s="116"/>
      <c r="DX34" s="116"/>
      <c r="DY34" s="116"/>
      <c r="DZ34" s="116"/>
      <c r="EA34" s="116"/>
      <c r="EB34" s="116"/>
      <c r="EC34" s="116"/>
      <c r="ED34" s="116"/>
      <c r="EE34" s="116"/>
      <c r="EF34" s="116"/>
      <c r="EG34" s="116"/>
      <c r="EH34" s="116"/>
      <c r="EI34" s="116"/>
      <c r="EJ34" s="116"/>
      <c r="EK34" s="116"/>
      <c r="EL34" s="116"/>
      <c r="EM34" s="116"/>
      <c r="EN34" s="116"/>
      <c r="EO34" s="116"/>
    </row>
    <row r="35" spans="2:158" ht="18.75" thickBot="1" x14ac:dyDescent="0.3">
      <c r="D35" s="84"/>
      <c r="E35" s="90"/>
      <c r="F35" s="90"/>
      <c r="G35" s="90"/>
      <c r="H35" s="90"/>
      <c r="I35" s="90"/>
      <c r="J35" s="90"/>
      <c r="K35" s="90"/>
      <c r="L35" s="90"/>
      <c r="M35" s="90"/>
      <c r="N35" s="90"/>
    </row>
    <row r="36" spans="2:158" ht="18.75" thickBot="1" x14ac:dyDescent="0.3">
      <c r="D36" s="89" t="s">
        <v>57</v>
      </c>
      <c r="CH36" s="129" t="str">
        <f>IF(StandScoreReas&lt;&gt;"",StandScoreReas,"")</f>
        <v/>
      </c>
      <c r="CI36" s="130"/>
      <c r="CJ36" s="130"/>
      <c r="CK36" s="130"/>
      <c r="CL36" s="130"/>
      <c r="CM36" s="130"/>
      <c r="CN36" s="130"/>
      <c r="CO36" s="130"/>
      <c r="CP36" s="130"/>
      <c r="CQ36" s="130"/>
      <c r="CR36" s="130"/>
      <c r="CS36" s="130"/>
      <c r="CT36" s="130"/>
      <c r="CU36" s="130"/>
      <c r="CV36" s="131"/>
      <c r="FB36" s="102"/>
    </row>
    <row r="37" spans="2:158" ht="10.5" customHeight="1" thickBot="1" x14ac:dyDescent="0.3">
      <c r="D37" s="84"/>
    </row>
    <row r="38" spans="2:158" ht="27.75" customHeight="1" thickBot="1" x14ac:dyDescent="0.3">
      <c r="B38" s="87" t="str">
        <f>IF(B56="","",IF(StandScoreReas=B56,"X",""))</f>
        <v/>
      </c>
      <c r="C38" s="87"/>
      <c r="D38" s="19" t="str">
        <f>IF(D56="","",IF(StandScoreReas=D56,"X",""))</f>
        <v/>
      </c>
      <c r="E38" s="20"/>
      <c r="F38" s="20" t="str">
        <f>IF(F56="","",IF(StandScoreReas=F56,"X",""))</f>
        <v/>
      </c>
      <c r="G38" s="20"/>
      <c r="H38" s="20" t="str">
        <f>IF(H56="","",IF(StandScoreReas=H56,"X",""))</f>
        <v/>
      </c>
      <c r="I38" s="20"/>
      <c r="J38" s="20" t="str">
        <f>IF(J56="","",IF(StandScoreReas=J56,"X",""))</f>
        <v/>
      </c>
      <c r="K38" s="20"/>
      <c r="L38" s="20" t="str">
        <f>IF(L56="","",IF(StandScoreReas=L56,"X",""))</f>
        <v/>
      </c>
      <c r="M38" s="21"/>
      <c r="N38" s="23" t="str">
        <f>IF(N56="","",IF(StandScoreReas=N56,"X",""))</f>
        <v/>
      </c>
      <c r="O38" s="24"/>
      <c r="P38" s="24" t="str">
        <f>IF(P56="","",IF(StandScoreReas=P56,"X",""))</f>
        <v/>
      </c>
      <c r="Q38" s="24"/>
      <c r="R38" s="24" t="str">
        <f>IF(R56="","",IF(StandScoreReas=R56,"X",""))</f>
        <v/>
      </c>
      <c r="S38" s="24"/>
      <c r="T38" s="24" t="str">
        <f>IF(T56="","",IF(StandScoreReas=T56,"X",""))</f>
        <v/>
      </c>
      <c r="U38" s="24"/>
      <c r="V38" s="24" t="str">
        <f>IF(V56="","",IF(StandScoreReas=V56,"X",""))</f>
        <v/>
      </c>
      <c r="W38" s="24"/>
      <c r="X38" s="24" t="str">
        <f>IF(X56="","",IF(StandScoreReas=X56,"X",""))</f>
        <v/>
      </c>
      <c r="Y38" s="24"/>
      <c r="Z38" s="24" t="str">
        <f>IF(Z56="","",IF(StandScoreReas=Z56,"X",""))</f>
        <v/>
      </c>
      <c r="AA38" s="24"/>
      <c r="AB38" s="24" t="str">
        <f>IF(AB56="","",IF(StandScoreReas=AB56,"X",""))</f>
        <v/>
      </c>
      <c r="AC38" s="24"/>
      <c r="AD38" s="24" t="str">
        <f>IF(AD56="","",IF(StandScoreReas=AD56,"X",""))</f>
        <v/>
      </c>
      <c r="AE38" s="24"/>
      <c r="AF38" s="24" t="str">
        <f>IF(AF56="","",IF(StandScoreReas=AF56,"X",""))</f>
        <v/>
      </c>
      <c r="AG38" s="25"/>
      <c r="AH38" s="26" t="str">
        <f>IF(AH56="","",IF(StandScoreReas=AH56,"X",""))</f>
        <v/>
      </c>
      <c r="AI38" s="27"/>
      <c r="AJ38" s="27" t="str">
        <f>IF(AJ56="","",IF(StandScoreReas=AJ56,"X",""))</f>
        <v/>
      </c>
      <c r="AK38" s="27"/>
      <c r="AL38" s="27" t="str">
        <f>IF(AL56="","",IF(StandScoreReas=AL56,"X",""))</f>
        <v/>
      </c>
      <c r="AM38" s="27"/>
      <c r="AN38" s="27" t="str">
        <f>IF(AN56="","",IF(StandScoreReas=AN56,"X",""))</f>
        <v/>
      </c>
      <c r="AO38" s="27"/>
      <c r="AP38" s="27" t="str">
        <f>IF(AP56="","",IF(StandScoreReas=AP56,"X",""))</f>
        <v/>
      </c>
      <c r="AQ38" s="27"/>
      <c r="AR38" s="27" t="str">
        <f>IF(AR56="","",IF(StandScoreReas=AR56,"X",""))</f>
        <v/>
      </c>
      <c r="AS38" s="27"/>
      <c r="AT38" s="27" t="str">
        <f>IF(AT56="","",IF(StandScoreReas=AT56,"X",""))</f>
        <v/>
      </c>
      <c r="AU38" s="27"/>
      <c r="AV38" s="27" t="str">
        <f>IF(AV56="","",IF(StandScoreReas=AV56,"X",""))</f>
        <v/>
      </c>
      <c r="AW38" s="27"/>
      <c r="AX38" s="88" t="str">
        <f>IF(AX56="","",IF(StandScoreReas=AX56,"X",""))</f>
        <v/>
      </c>
      <c r="AY38" s="27"/>
      <c r="AZ38" s="27" t="str">
        <f>IF(AZ56="","",IF(StandScoreReas=AZ56,"X",""))</f>
        <v/>
      </c>
      <c r="BA38" s="27"/>
      <c r="BB38" s="27" t="str">
        <f>IF(BB56="","",IF(StandScoreReas=BB56,"X",""))</f>
        <v/>
      </c>
      <c r="BC38" s="27"/>
      <c r="BD38" s="27" t="str">
        <f>IF(BD56="","",IF(StandScoreReas=BD56,"X",""))</f>
        <v/>
      </c>
      <c r="BE38" s="27"/>
      <c r="BF38" s="27" t="str">
        <f>IF(BF56="","",IF(StandScoreReas=BF56,"X",""))</f>
        <v/>
      </c>
      <c r="BG38" s="27"/>
      <c r="BH38" s="27" t="str">
        <f>IF(BH56="","",IF(StandScoreReas=BH56,"X",""))</f>
        <v/>
      </c>
      <c r="BI38" s="27"/>
      <c r="BJ38" s="27" t="str">
        <f>IF(BJ56="","",IF(StandScoreReas=BJ56,"X",""))</f>
        <v/>
      </c>
      <c r="BK38" s="27"/>
      <c r="BL38" s="27" t="str">
        <f>IF(BL56="","",IF(StandScoreReas=BL56,"X",""))</f>
        <v/>
      </c>
      <c r="BM38" s="27"/>
      <c r="BN38" s="27" t="str">
        <f>IF(BN56="","",IF(StandScoreReas=BN56,"X",""))</f>
        <v/>
      </c>
      <c r="BO38" s="27"/>
      <c r="BP38" s="27" t="str">
        <f>IF(BP56="","",IF(StandScoreReas=BP56,"X",""))</f>
        <v/>
      </c>
      <c r="BQ38" s="27"/>
      <c r="BR38" s="27" t="str">
        <f>IF(BR56="","",IF(StandScoreReas=BR56,"X",""))</f>
        <v/>
      </c>
      <c r="BS38" s="27"/>
      <c r="BT38" s="27" t="str">
        <f>IF(BT56="","",IF(StandScoreReas=BT56,"X",""))</f>
        <v/>
      </c>
      <c r="BU38" s="27"/>
      <c r="BV38" s="27" t="str">
        <f>IF(BV56="","",IF(StandScoreReas=BV56,"X",""))</f>
        <v/>
      </c>
      <c r="BW38" s="27"/>
      <c r="BX38" s="27" t="str">
        <f>IF(BX56="","",IF(StandScoreReas=BX56,"X",""))</f>
        <v/>
      </c>
      <c r="BY38" s="27"/>
      <c r="BZ38" s="27" t="str">
        <f>IF(BZ56="","",IF(StandScoreReas=BZ56,"X",""))</f>
        <v/>
      </c>
      <c r="CA38" s="27"/>
      <c r="CB38" s="27" t="str">
        <f>IF(CB56="","",IF(StandScoreReas=CB56,"X",""))</f>
        <v/>
      </c>
      <c r="CC38" s="27"/>
      <c r="CD38" s="27" t="str">
        <f>IF(CD56="","",IF(StandScoreReas=CD56,"X",""))</f>
        <v/>
      </c>
      <c r="CE38" s="27"/>
      <c r="CF38" s="27" t="str">
        <f>IF(CF56="","",IF(StandScoreReas=CF56,"X",""))</f>
        <v/>
      </c>
      <c r="CG38" s="27"/>
      <c r="CH38" s="27" t="str">
        <f>IF(CH56="","",IF(StandScoreReas=CH56,"X",""))</f>
        <v/>
      </c>
      <c r="CI38" s="27"/>
      <c r="CJ38" s="27" t="str">
        <f>IF(CJ56="","",IF(StandScoreReas=CJ56,"X",""))</f>
        <v/>
      </c>
      <c r="CK38" s="27"/>
      <c r="CL38" s="27" t="str">
        <f>IF(CL56="","",IF(StandScoreReas=CL56,"X",""))</f>
        <v/>
      </c>
      <c r="CM38" s="27"/>
      <c r="CN38" s="27" t="str">
        <f>IF(CN56="","",IF(StandScoreReas=CN56,"X",""))</f>
        <v/>
      </c>
      <c r="CO38" s="27"/>
      <c r="CP38" s="27" t="str">
        <f>IF(CP56="","",IF(StandScoreReas=CP56,"X",""))</f>
        <v/>
      </c>
      <c r="CQ38" s="28"/>
      <c r="CR38" s="23" t="str">
        <f>IF(CR56="","",IF(StandScoreReas=CR56,"X",""))</f>
        <v/>
      </c>
      <c r="CS38" s="24"/>
      <c r="CT38" s="24" t="str">
        <f>IF(CT56="","",IF(StandScoreReas=CT56,"X",""))</f>
        <v/>
      </c>
      <c r="CU38" s="24"/>
      <c r="CV38" s="24" t="str">
        <f>IF(CV56="","",IF(StandScoreReas=CV56,"X",""))</f>
        <v/>
      </c>
      <c r="CW38" s="24"/>
      <c r="CX38" s="24" t="str">
        <f>IF(CX56="","",IF(StandScoreReas=CX56,"X",""))</f>
        <v/>
      </c>
      <c r="CY38" s="24"/>
      <c r="CZ38" s="24" t="str">
        <f>IF(CZ56="","",IF(StandScoreReas=CZ56,"X",""))</f>
        <v/>
      </c>
      <c r="DA38" s="24"/>
      <c r="DB38" s="24" t="str">
        <f>IF(DB56="","",IF(StandScoreReas=DB56,"X",""))</f>
        <v/>
      </c>
      <c r="DC38" s="24"/>
      <c r="DD38" s="24" t="str">
        <f>IF(DD56="","",IF(StandScoreReas=DD56,"X",""))</f>
        <v/>
      </c>
      <c r="DE38" s="24"/>
      <c r="DF38" s="24" t="str">
        <f>IF(DF56="","",IF(StandScoreReas=DF56,"X",""))</f>
        <v/>
      </c>
      <c r="DG38" s="24"/>
      <c r="DH38" s="24" t="str">
        <f>IF(DH56="","",IF(StandScoreReas=DH56,"X",""))</f>
        <v/>
      </c>
      <c r="DI38" s="24"/>
      <c r="DJ38" s="24" t="str">
        <f>IF(DJ56="","",IF(StandScoreReas=DJ56,"X",""))</f>
        <v/>
      </c>
      <c r="DK38" s="25"/>
      <c r="DL38" s="19" t="str">
        <f>IF(DL56="","",IF(StandScoreReas=DL56,"X",""))</f>
        <v/>
      </c>
      <c r="DM38" s="20"/>
      <c r="DN38" s="20" t="str">
        <f>IF(DN56="","",IF(StandScoreReas=DN56,"X",""))</f>
        <v/>
      </c>
      <c r="DO38" s="20"/>
      <c r="DP38" s="20" t="str">
        <f>IF(DP56="","",IF(StandScoreReas=DP56,"X",""))</f>
        <v/>
      </c>
      <c r="DQ38" s="20"/>
      <c r="DR38" s="20" t="str">
        <f>IF(DR56="","",IF(StandScoreReas=DR56,"X",""))</f>
        <v/>
      </c>
      <c r="DS38" s="20"/>
      <c r="DT38" s="20" t="str">
        <f>IF(DT56="","",IF(StandScoreReas=DT56,"X",""))</f>
        <v/>
      </c>
      <c r="DU38" s="20"/>
      <c r="DV38" s="20" t="str">
        <f>IF(DV56="","",IF(StandScoreReas=DV56,"X",""))</f>
        <v/>
      </c>
      <c r="DW38" s="20"/>
      <c r="DX38" s="20" t="str">
        <f>IF(DX56="","",IF(StandScoreReas=DX56,"X",""))</f>
        <v/>
      </c>
      <c r="DY38" s="20"/>
      <c r="DZ38" s="20" t="str">
        <f>IF(DZ56="","",IF(StandScoreReas=DZ56,"X",""))</f>
        <v/>
      </c>
      <c r="EA38" s="20"/>
      <c r="EB38" s="20" t="str">
        <f>IF(EB56="","",IF(StandScoreReas=EB56,"X",""))</f>
        <v/>
      </c>
      <c r="EC38" s="20"/>
      <c r="ED38" s="20" t="str">
        <f>IF(ED56="","",IF(StandScoreReas=ED56,"X",""))</f>
        <v/>
      </c>
      <c r="EE38" s="20"/>
      <c r="EF38" s="20" t="str">
        <f>IF(EF56="","",IF(StandScoreReas=EF56,"X",""))</f>
        <v/>
      </c>
      <c r="EG38" s="20"/>
      <c r="EH38" s="20" t="str">
        <f>IF(EH56="","",IF(StandScoreReas=EH56,"X",""))</f>
        <v/>
      </c>
      <c r="EI38" s="20"/>
      <c r="EJ38" s="20" t="str">
        <f>IF(EJ56="","",IF(StandScoreReas=EJ56,"X",""))</f>
        <v/>
      </c>
      <c r="EK38" s="20"/>
      <c r="EL38" s="20" t="str">
        <f>IF(EL56="","",IF(StandScoreReas=EL56,"X",""))</f>
        <v/>
      </c>
      <c r="EM38" s="20"/>
      <c r="EN38" s="20" t="str">
        <f>IF(EN56="","",IF(StandScoreReas=EN56,"X",""))</f>
        <v/>
      </c>
      <c r="EO38" s="22"/>
      <c r="EP38" s="87"/>
      <c r="EQ38" s="87" t="str">
        <f>IF(EQ56="","",IF(StandScoreReas=EQ56,"X",""))</f>
        <v/>
      </c>
      <c r="ER38" s="87"/>
    </row>
    <row r="39" spans="2:158" hidden="1" x14ac:dyDescent="0.25">
      <c r="D39" s="84"/>
    </row>
    <row r="40" spans="2:158" x14ac:dyDescent="0.25">
      <c r="D40" s="115" t="s">
        <v>5</v>
      </c>
      <c r="E40" s="115"/>
      <c r="F40" s="115"/>
      <c r="G40" s="115"/>
      <c r="H40" s="115"/>
      <c r="I40" s="115"/>
      <c r="J40" s="115"/>
      <c r="K40" s="115"/>
      <c r="L40" s="115"/>
      <c r="M40" s="115"/>
      <c r="N40" s="116" t="s">
        <v>6</v>
      </c>
      <c r="O40" s="116"/>
      <c r="P40" s="116"/>
      <c r="Q40" s="116"/>
      <c r="R40" s="116"/>
      <c r="S40" s="116"/>
      <c r="T40" s="116"/>
      <c r="U40" s="116"/>
      <c r="V40" s="116"/>
      <c r="W40" s="116"/>
      <c r="X40" s="116"/>
      <c r="Y40" s="116"/>
      <c r="Z40" s="116"/>
      <c r="AA40" s="116"/>
      <c r="AB40" s="116"/>
      <c r="AC40" s="116"/>
      <c r="AD40" s="116"/>
      <c r="AE40" s="116"/>
      <c r="AF40" s="116"/>
      <c r="AG40" s="116"/>
      <c r="AH40" s="116" t="s">
        <v>7</v>
      </c>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t="s">
        <v>8</v>
      </c>
      <c r="CS40" s="116"/>
      <c r="CT40" s="116"/>
      <c r="CU40" s="116"/>
      <c r="CV40" s="116"/>
      <c r="CW40" s="116"/>
      <c r="CX40" s="116"/>
      <c r="CY40" s="116"/>
      <c r="CZ40" s="116"/>
      <c r="DA40" s="116"/>
      <c r="DB40" s="116"/>
      <c r="DC40" s="116"/>
      <c r="DD40" s="116"/>
      <c r="DE40" s="116"/>
      <c r="DF40" s="116"/>
      <c r="DG40" s="116"/>
      <c r="DH40" s="116"/>
      <c r="DI40" s="116"/>
      <c r="DJ40" s="116"/>
      <c r="DK40" s="116"/>
      <c r="DL40" s="116" t="s">
        <v>9</v>
      </c>
      <c r="DM40" s="116"/>
      <c r="DN40" s="116"/>
      <c r="DO40" s="116"/>
      <c r="DP40" s="116"/>
      <c r="DQ40" s="116"/>
      <c r="DR40" s="116"/>
      <c r="DS40" s="116"/>
      <c r="DT40" s="116"/>
      <c r="DU40" s="116"/>
      <c r="DV40" s="116"/>
      <c r="DW40" s="116"/>
      <c r="DX40" s="116"/>
      <c r="DY40" s="116"/>
      <c r="DZ40" s="116"/>
      <c r="EA40" s="116"/>
      <c r="EB40" s="116"/>
      <c r="EC40" s="116"/>
      <c r="ED40" s="116"/>
      <c r="EE40" s="116"/>
      <c r="EF40" s="116"/>
      <c r="EG40" s="116"/>
      <c r="EH40" s="116"/>
      <c r="EI40" s="116"/>
      <c r="EJ40" s="116"/>
      <c r="EK40" s="116"/>
      <c r="EL40" s="116"/>
      <c r="EM40" s="116"/>
      <c r="EN40" s="116"/>
      <c r="EO40" s="116"/>
    </row>
    <row r="41" spans="2:158" x14ac:dyDescent="0.25">
      <c r="D41" s="84"/>
    </row>
    <row r="42" spans="2:158" x14ac:dyDescent="0.25">
      <c r="D42" s="84"/>
    </row>
    <row r="43" spans="2:158" x14ac:dyDescent="0.25">
      <c r="D43" s="84"/>
    </row>
    <row r="44" spans="2:158" x14ac:dyDescent="0.25">
      <c r="D44" s="86"/>
    </row>
    <row r="45" spans="2:158" x14ac:dyDescent="0.25">
      <c r="D45" s="85"/>
    </row>
    <row r="46" spans="2:158" x14ac:dyDescent="0.25">
      <c r="D46" s="84"/>
    </row>
    <row r="49" spans="2:147" ht="48.75" customHeight="1" x14ac:dyDescent="0.3">
      <c r="D49" s="128" t="s">
        <v>141</v>
      </c>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c r="CP49" s="128"/>
      <c r="CQ49" s="128"/>
      <c r="CR49" s="128"/>
      <c r="CS49" s="128"/>
      <c r="CT49" s="128"/>
      <c r="CU49" s="128"/>
      <c r="CV49" s="128"/>
      <c r="CW49" s="128"/>
      <c r="CX49" s="128"/>
      <c r="CY49" s="128"/>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8"/>
      <c r="DW49" s="128"/>
      <c r="DX49" s="128"/>
      <c r="DY49" s="128"/>
      <c r="DZ49" s="128"/>
      <c r="EA49" s="128"/>
      <c r="EB49" s="128"/>
      <c r="EC49" s="128"/>
      <c r="ED49" s="128"/>
      <c r="EE49" s="128"/>
      <c r="EF49" s="128"/>
      <c r="EG49" s="128"/>
      <c r="EH49" s="128"/>
      <c r="EI49" s="128"/>
      <c r="EJ49" s="128"/>
      <c r="EK49" s="128"/>
      <c r="EL49" s="128"/>
      <c r="EM49" s="128"/>
      <c r="EN49" s="128"/>
      <c r="EO49" s="128"/>
    </row>
    <row r="50" spans="2:147" ht="41.25" hidden="1" customHeight="1" x14ac:dyDescent="0.25">
      <c r="B50" s="9" t="s">
        <v>38</v>
      </c>
      <c r="D50" s="9">
        <v>70</v>
      </c>
      <c r="F50" s="9">
        <v>71</v>
      </c>
      <c r="H50" s="9">
        <v>72</v>
      </c>
      <c r="J50" s="9">
        <v>73</v>
      </c>
      <c r="L50" s="9">
        <v>74</v>
      </c>
      <c r="N50" s="9">
        <v>75</v>
      </c>
      <c r="P50" s="9">
        <v>76</v>
      </c>
      <c r="R50" s="9">
        <v>77</v>
      </c>
      <c r="T50" s="9">
        <v>78</v>
      </c>
      <c r="V50" s="9">
        <v>79</v>
      </c>
      <c r="X50" s="9">
        <v>80</v>
      </c>
      <c r="Z50" s="9">
        <v>81</v>
      </c>
      <c r="AB50" s="9">
        <v>82</v>
      </c>
      <c r="AD50" s="9">
        <v>83</v>
      </c>
      <c r="AF50" s="9">
        <v>84</v>
      </c>
      <c r="AH50" s="9">
        <v>85</v>
      </c>
      <c r="AJ50" s="9">
        <v>86</v>
      </c>
      <c r="AL50" s="9">
        <v>87</v>
      </c>
      <c r="AN50" s="9">
        <v>88</v>
      </c>
      <c r="AP50" s="9">
        <v>89</v>
      </c>
      <c r="AR50" s="9">
        <v>90</v>
      </c>
      <c r="AT50" s="9">
        <v>91</v>
      </c>
      <c r="AV50" s="9">
        <v>92</v>
      </c>
      <c r="AX50" s="9">
        <v>93</v>
      </c>
      <c r="AZ50" s="9">
        <v>94</v>
      </c>
      <c r="BB50" s="9">
        <v>95</v>
      </c>
      <c r="BD50" s="9">
        <v>96</v>
      </c>
      <c r="BF50" s="9">
        <v>97</v>
      </c>
      <c r="BH50" s="9">
        <v>98</v>
      </c>
      <c r="BJ50" s="9">
        <v>99</v>
      </c>
      <c r="BL50" s="9">
        <v>100</v>
      </c>
      <c r="BN50" s="9">
        <v>101</v>
      </c>
      <c r="BP50" s="9">
        <v>102</v>
      </c>
      <c r="BR50" s="9">
        <v>103</v>
      </c>
      <c r="BT50" s="9">
        <v>104</v>
      </c>
      <c r="BV50" s="9">
        <v>105</v>
      </c>
      <c r="BX50" s="9">
        <v>106</v>
      </c>
      <c r="BZ50" s="9">
        <v>107</v>
      </c>
      <c r="CB50" s="9">
        <v>108</v>
      </c>
      <c r="CD50" s="9">
        <v>109</v>
      </c>
      <c r="CF50" s="9">
        <v>110</v>
      </c>
      <c r="CH50" s="9">
        <v>111</v>
      </c>
      <c r="CJ50" s="9">
        <v>112</v>
      </c>
      <c r="CL50" s="9">
        <v>113</v>
      </c>
      <c r="CN50" s="9">
        <v>114</v>
      </c>
      <c r="CP50" s="9">
        <v>115</v>
      </c>
      <c r="CR50" s="9">
        <v>116</v>
      </c>
      <c r="CT50" s="9">
        <v>117</v>
      </c>
      <c r="CV50" s="9">
        <v>118</v>
      </c>
      <c r="CX50" s="9">
        <v>119</v>
      </c>
      <c r="CZ50" s="9">
        <v>120</v>
      </c>
      <c r="DB50" s="9">
        <v>121</v>
      </c>
      <c r="DD50" s="9">
        <v>122</v>
      </c>
      <c r="DF50" s="9">
        <v>123</v>
      </c>
      <c r="DH50" s="9">
        <v>124</v>
      </c>
      <c r="DJ50" s="9">
        <v>125</v>
      </c>
      <c r="DL50" s="9">
        <v>126</v>
      </c>
      <c r="DN50" s="9">
        <v>127</v>
      </c>
      <c r="DP50" s="9">
        <v>128</v>
      </c>
      <c r="DR50" s="9">
        <v>129</v>
      </c>
      <c r="DT50" s="9">
        <v>130</v>
      </c>
      <c r="DV50" s="9">
        <v>131</v>
      </c>
      <c r="DX50" s="9">
        <v>132</v>
      </c>
      <c r="DZ50" s="9">
        <v>133</v>
      </c>
      <c r="EB50" s="9">
        <v>134</v>
      </c>
      <c r="ED50" s="9">
        <v>135</v>
      </c>
      <c r="EF50" s="9">
        <v>136</v>
      </c>
      <c r="EH50" s="9">
        <v>137</v>
      </c>
      <c r="EJ50" s="9">
        <v>138</v>
      </c>
      <c r="EL50" s="9">
        <v>139</v>
      </c>
      <c r="EN50" s="9">
        <v>140</v>
      </c>
      <c r="EQ50" s="9" t="s">
        <v>21</v>
      </c>
    </row>
    <row r="51" spans="2:147" ht="43.5" hidden="1" customHeight="1" x14ac:dyDescent="0.25"/>
    <row r="52" spans="2:147" ht="50.25" hidden="1" customHeight="1" x14ac:dyDescent="0.25">
      <c r="B52" s="9" t="s">
        <v>38</v>
      </c>
      <c r="D52" s="9">
        <v>70</v>
      </c>
      <c r="F52" s="9">
        <v>71</v>
      </c>
      <c r="H52" s="9">
        <v>72</v>
      </c>
      <c r="J52" s="9">
        <v>73</v>
      </c>
      <c r="L52" s="9">
        <v>74</v>
      </c>
      <c r="N52" s="9">
        <v>75</v>
      </c>
      <c r="P52" s="9">
        <v>76</v>
      </c>
      <c r="R52" s="9">
        <v>77</v>
      </c>
      <c r="T52" s="9">
        <v>78</v>
      </c>
      <c r="V52" s="9">
        <v>79</v>
      </c>
      <c r="X52" s="9">
        <v>80</v>
      </c>
      <c r="Z52" s="9">
        <v>81</v>
      </c>
      <c r="AB52" s="9">
        <v>82</v>
      </c>
      <c r="AD52" s="9">
        <v>83</v>
      </c>
      <c r="AF52" s="9">
        <v>84</v>
      </c>
      <c r="AH52" s="9">
        <v>85</v>
      </c>
      <c r="AJ52" s="9">
        <v>86</v>
      </c>
      <c r="AL52" s="9">
        <v>87</v>
      </c>
      <c r="AN52" s="9">
        <v>88</v>
      </c>
      <c r="AP52" s="9">
        <v>89</v>
      </c>
      <c r="AR52" s="9">
        <v>90</v>
      </c>
      <c r="AT52" s="9">
        <v>91</v>
      </c>
      <c r="AV52" s="9">
        <v>92</v>
      </c>
      <c r="AX52" s="9">
        <v>93</v>
      </c>
      <c r="AZ52" s="9">
        <v>94</v>
      </c>
      <c r="BB52" s="9">
        <v>95</v>
      </c>
      <c r="BD52" s="9">
        <v>96</v>
      </c>
      <c r="BF52" s="9">
        <v>97</v>
      </c>
      <c r="BH52" s="9">
        <v>98</v>
      </c>
      <c r="BJ52" s="9">
        <v>99</v>
      </c>
      <c r="BL52" s="9">
        <v>100</v>
      </c>
      <c r="BN52" s="9">
        <v>101</v>
      </c>
      <c r="BP52" s="9">
        <v>102</v>
      </c>
      <c r="BR52" s="9">
        <v>103</v>
      </c>
      <c r="BT52" s="9">
        <v>104</v>
      </c>
      <c r="BV52" s="9">
        <v>105</v>
      </c>
      <c r="BX52" s="9">
        <v>106</v>
      </c>
      <c r="BZ52" s="9">
        <v>107</v>
      </c>
      <c r="CB52" s="9">
        <v>108</v>
      </c>
      <c r="CD52" s="9">
        <v>109</v>
      </c>
      <c r="CF52" s="9">
        <v>110</v>
      </c>
      <c r="CH52" s="9">
        <v>111</v>
      </c>
      <c r="CJ52" s="9">
        <v>112</v>
      </c>
      <c r="CL52" s="9">
        <v>113</v>
      </c>
      <c r="CN52" s="9">
        <v>114</v>
      </c>
      <c r="CP52" s="9">
        <v>115</v>
      </c>
      <c r="CR52" s="9">
        <v>116</v>
      </c>
      <c r="CT52" s="9">
        <v>117</v>
      </c>
      <c r="CV52" s="9">
        <v>118</v>
      </c>
      <c r="CX52" s="9">
        <v>119</v>
      </c>
      <c r="CZ52" s="9">
        <v>120</v>
      </c>
      <c r="DB52" s="9">
        <v>121</v>
      </c>
      <c r="DD52" s="9">
        <v>122</v>
      </c>
      <c r="DF52" s="9">
        <v>123</v>
      </c>
      <c r="DH52" s="9">
        <v>124</v>
      </c>
      <c r="DJ52" s="9">
        <v>125</v>
      </c>
      <c r="DL52" s="9">
        <v>126</v>
      </c>
      <c r="DN52" s="9">
        <v>127</v>
      </c>
      <c r="DP52" s="9">
        <v>128</v>
      </c>
      <c r="DR52" s="9">
        <v>129</v>
      </c>
      <c r="DT52" s="9">
        <v>130</v>
      </c>
      <c r="DV52" s="9">
        <v>131</v>
      </c>
      <c r="DX52" s="9">
        <v>132</v>
      </c>
      <c r="DZ52" s="9">
        <v>133</v>
      </c>
      <c r="EB52" s="9">
        <v>134</v>
      </c>
      <c r="ED52" s="9">
        <v>135</v>
      </c>
      <c r="EF52" s="9">
        <v>136</v>
      </c>
      <c r="EH52" s="9">
        <v>137</v>
      </c>
      <c r="EJ52" s="9">
        <v>138</v>
      </c>
      <c r="EL52" s="9">
        <v>139</v>
      </c>
      <c r="EN52" s="9">
        <v>140</v>
      </c>
      <c r="EQ52" s="9" t="s">
        <v>21</v>
      </c>
    </row>
    <row r="53" spans="2:147" ht="49.5" hidden="1" customHeight="1" x14ac:dyDescent="0.25"/>
    <row r="54" spans="2:147" ht="49.5" hidden="1" customHeight="1" x14ac:dyDescent="0.25">
      <c r="B54" s="9" t="s">
        <v>38</v>
      </c>
      <c r="D54" s="9">
        <v>70</v>
      </c>
      <c r="F54" s="9">
        <v>71</v>
      </c>
      <c r="H54" s="9">
        <v>72</v>
      </c>
      <c r="J54" s="9">
        <v>73</v>
      </c>
      <c r="L54" s="9">
        <v>74</v>
      </c>
      <c r="N54" s="9">
        <v>75</v>
      </c>
      <c r="P54" s="9">
        <v>76</v>
      </c>
      <c r="R54" s="9">
        <v>77</v>
      </c>
      <c r="T54" s="9">
        <v>78</v>
      </c>
      <c r="V54" s="9">
        <v>79</v>
      </c>
      <c r="X54" s="9">
        <v>80</v>
      </c>
      <c r="Z54" s="9">
        <v>81</v>
      </c>
      <c r="AB54" s="9">
        <v>82</v>
      </c>
      <c r="AD54" s="9">
        <v>83</v>
      </c>
      <c r="AF54" s="9">
        <v>84</v>
      </c>
      <c r="AH54" s="9">
        <v>85</v>
      </c>
      <c r="AJ54" s="9">
        <v>86</v>
      </c>
      <c r="AL54" s="9">
        <v>87</v>
      </c>
      <c r="AN54" s="9">
        <v>88</v>
      </c>
      <c r="AP54" s="9">
        <v>89</v>
      </c>
      <c r="AR54" s="9">
        <v>90</v>
      </c>
      <c r="AT54" s="9">
        <v>91</v>
      </c>
      <c r="AV54" s="9">
        <v>92</v>
      </c>
      <c r="AX54" s="9">
        <v>93</v>
      </c>
      <c r="AZ54" s="9">
        <v>94</v>
      </c>
      <c r="BB54" s="9">
        <v>95</v>
      </c>
      <c r="BD54" s="9">
        <v>96</v>
      </c>
      <c r="BF54" s="9">
        <v>97</v>
      </c>
      <c r="BH54" s="9">
        <v>98</v>
      </c>
      <c r="BJ54" s="9">
        <v>99</v>
      </c>
      <c r="BL54" s="9">
        <v>100</v>
      </c>
      <c r="BN54" s="9">
        <v>101</v>
      </c>
      <c r="BP54" s="9">
        <v>102</v>
      </c>
      <c r="BR54" s="9">
        <v>103</v>
      </c>
      <c r="BT54" s="9">
        <v>104</v>
      </c>
      <c r="BV54" s="9">
        <v>105</v>
      </c>
      <c r="BX54" s="9">
        <v>106</v>
      </c>
      <c r="BZ54" s="9">
        <v>107</v>
      </c>
      <c r="CB54" s="9">
        <v>108</v>
      </c>
      <c r="CD54" s="9">
        <v>109</v>
      </c>
      <c r="CF54" s="9">
        <v>110</v>
      </c>
      <c r="CH54" s="9">
        <v>111</v>
      </c>
      <c r="CJ54" s="9">
        <v>112</v>
      </c>
      <c r="CL54" s="9">
        <v>113</v>
      </c>
      <c r="CN54" s="9">
        <v>114</v>
      </c>
      <c r="CP54" s="9">
        <v>115</v>
      </c>
      <c r="CR54" s="9">
        <v>116</v>
      </c>
      <c r="CT54" s="9">
        <v>117</v>
      </c>
      <c r="CV54" s="9">
        <v>118</v>
      </c>
      <c r="CX54" s="9">
        <v>119</v>
      </c>
      <c r="CZ54" s="9">
        <v>120</v>
      </c>
      <c r="DB54" s="9">
        <v>121</v>
      </c>
      <c r="DD54" s="9">
        <v>122</v>
      </c>
      <c r="DF54" s="9">
        <v>123</v>
      </c>
      <c r="DH54" s="9">
        <v>124</v>
      </c>
      <c r="DJ54" s="9">
        <v>125</v>
      </c>
      <c r="DL54" s="9">
        <v>126</v>
      </c>
      <c r="DN54" s="9">
        <v>127</v>
      </c>
      <c r="DP54" s="9">
        <v>128</v>
      </c>
      <c r="DR54" s="9">
        <v>129</v>
      </c>
      <c r="DT54" s="9">
        <v>130</v>
      </c>
      <c r="DV54" s="9">
        <v>131</v>
      </c>
      <c r="DX54" s="9">
        <v>132</v>
      </c>
      <c r="DZ54" s="9">
        <v>133</v>
      </c>
      <c r="EB54" s="9">
        <v>134</v>
      </c>
      <c r="ED54" s="9">
        <v>135</v>
      </c>
      <c r="EF54" s="9">
        <v>136</v>
      </c>
      <c r="EH54" s="9">
        <v>137</v>
      </c>
      <c r="EJ54" s="9">
        <v>138</v>
      </c>
      <c r="EL54" s="9">
        <v>139</v>
      </c>
      <c r="EN54" s="9">
        <v>140</v>
      </c>
      <c r="EQ54" s="9" t="s">
        <v>21</v>
      </c>
    </row>
    <row r="55" spans="2:147" ht="51.75" hidden="1" customHeight="1" x14ac:dyDescent="0.25"/>
    <row r="56" spans="2:147" ht="23.25" hidden="1" customHeight="1" x14ac:dyDescent="0.25">
      <c r="B56" s="9" t="s">
        <v>38</v>
      </c>
      <c r="D56" s="9">
        <v>70</v>
      </c>
      <c r="F56" s="9">
        <v>71</v>
      </c>
      <c r="H56" s="9">
        <v>72</v>
      </c>
      <c r="J56" s="9">
        <v>73</v>
      </c>
      <c r="L56" s="9">
        <v>74</v>
      </c>
      <c r="N56" s="9">
        <v>75</v>
      </c>
      <c r="P56" s="9">
        <v>76</v>
      </c>
      <c r="R56" s="9">
        <v>77</v>
      </c>
      <c r="T56" s="9">
        <v>78</v>
      </c>
      <c r="V56" s="9">
        <v>79</v>
      </c>
      <c r="X56" s="9">
        <v>80</v>
      </c>
      <c r="Z56" s="9">
        <v>81</v>
      </c>
      <c r="AB56" s="9">
        <v>82</v>
      </c>
      <c r="AD56" s="9">
        <v>83</v>
      </c>
      <c r="AF56" s="9">
        <v>84</v>
      </c>
      <c r="AH56" s="9">
        <v>85</v>
      </c>
      <c r="AJ56" s="9">
        <v>86</v>
      </c>
      <c r="AL56" s="9">
        <v>87</v>
      </c>
      <c r="AN56" s="9">
        <v>88</v>
      </c>
      <c r="AP56" s="9">
        <v>89</v>
      </c>
      <c r="AR56" s="9">
        <v>90</v>
      </c>
      <c r="AT56" s="9">
        <v>91</v>
      </c>
      <c r="AV56" s="9">
        <v>92</v>
      </c>
      <c r="AX56" s="9">
        <v>93</v>
      </c>
      <c r="AZ56" s="9">
        <v>94</v>
      </c>
      <c r="BB56" s="9">
        <v>95</v>
      </c>
      <c r="BD56" s="9">
        <v>96</v>
      </c>
      <c r="BF56" s="9">
        <v>97</v>
      </c>
      <c r="BH56" s="9">
        <v>98</v>
      </c>
      <c r="BJ56" s="9">
        <v>99</v>
      </c>
      <c r="BL56" s="9">
        <v>100</v>
      </c>
      <c r="BN56" s="9">
        <v>101</v>
      </c>
      <c r="BP56" s="9">
        <v>102</v>
      </c>
      <c r="BR56" s="9">
        <v>103</v>
      </c>
      <c r="BT56" s="9">
        <v>104</v>
      </c>
      <c r="BV56" s="9">
        <v>105</v>
      </c>
      <c r="BX56" s="9">
        <v>106</v>
      </c>
      <c r="BZ56" s="9">
        <v>107</v>
      </c>
      <c r="CB56" s="9">
        <v>108</v>
      </c>
      <c r="CD56" s="9">
        <v>109</v>
      </c>
      <c r="CF56" s="9">
        <v>110</v>
      </c>
      <c r="CH56" s="9">
        <v>111</v>
      </c>
      <c r="CJ56" s="9">
        <v>112</v>
      </c>
      <c r="CL56" s="9">
        <v>113</v>
      </c>
      <c r="CN56" s="9">
        <v>114</v>
      </c>
      <c r="CP56" s="9">
        <v>115</v>
      </c>
      <c r="CR56" s="9">
        <v>116</v>
      </c>
      <c r="CT56" s="9">
        <v>117</v>
      </c>
      <c r="CV56" s="9">
        <v>118</v>
      </c>
      <c r="CX56" s="9">
        <v>119</v>
      </c>
      <c r="CZ56" s="9">
        <v>120</v>
      </c>
      <c r="DB56" s="9">
        <v>121</v>
      </c>
      <c r="DD56" s="9">
        <v>122</v>
      </c>
      <c r="DF56" s="9">
        <v>123</v>
      </c>
      <c r="DH56" s="9">
        <v>124</v>
      </c>
      <c r="DJ56" s="9">
        <v>125</v>
      </c>
      <c r="DL56" s="9">
        <v>126</v>
      </c>
      <c r="DN56" s="9">
        <v>127</v>
      </c>
      <c r="DP56" s="9">
        <v>128</v>
      </c>
      <c r="DR56" s="9">
        <v>129</v>
      </c>
      <c r="DT56" s="9">
        <v>130</v>
      </c>
      <c r="DV56" s="9">
        <v>131</v>
      </c>
      <c r="DX56" s="9">
        <v>132</v>
      </c>
      <c r="DZ56" s="9">
        <v>133</v>
      </c>
      <c r="EB56" s="9">
        <v>134</v>
      </c>
      <c r="ED56" s="9">
        <v>135</v>
      </c>
      <c r="EF56" s="9">
        <v>136</v>
      </c>
      <c r="EH56" s="9">
        <v>137</v>
      </c>
      <c r="EJ56" s="9">
        <v>138</v>
      </c>
      <c r="EL56" s="9">
        <v>139</v>
      </c>
      <c r="EN56" s="9">
        <v>140</v>
      </c>
      <c r="EQ56" s="9" t="s">
        <v>21</v>
      </c>
    </row>
  </sheetData>
  <sheetProtection password="DA33" sheet="1" objects="1" scenarios="1"/>
  <mergeCells count="29">
    <mergeCell ref="D49:EO49"/>
    <mergeCell ref="DL34:EO34"/>
    <mergeCell ref="DL40:EO40"/>
    <mergeCell ref="CH36:CV36"/>
    <mergeCell ref="DL28:EO28"/>
    <mergeCell ref="CR40:DK40"/>
    <mergeCell ref="D34:M34"/>
    <mergeCell ref="D28:M28"/>
    <mergeCell ref="N28:AG28"/>
    <mergeCell ref="N34:AG34"/>
    <mergeCell ref="AH28:CQ28"/>
    <mergeCell ref="AH34:CQ34"/>
    <mergeCell ref="CH30:CV30"/>
    <mergeCell ref="CR28:DK28"/>
    <mergeCell ref="BJ5:EH5"/>
    <mergeCell ref="BJ7:DA7"/>
    <mergeCell ref="BJ9:DA9"/>
    <mergeCell ref="BJ11:EH11"/>
    <mergeCell ref="D21:EM21"/>
    <mergeCell ref="D18:AL18"/>
    <mergeCell ref="DU13:EH13"/>
    <mergeCell ref="BJ14:CA14"/>
    <mergeCell ref="D40:M40"/>
    <mergeCell ref="N40:AG40"/>
    <mergeCell ref="AH40:CQ40"/>
    <mergeCell ref="CR34:DK34"/>
    <mergeCell ref="CE13:CR13"/>
    <mergeCell ref="CE14:CR14"/>
    <mergeCell ref="CH24:CV24"/>
  </mergeCells>
  <pageMargins left="0.70866141732283472" right="0.70866141732283472" top="0.74803149606299213" bottom="0.74803149606299213"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GV59"/>
  <sheetViews>
    <sheetView showGridLines="0" zoomScale="55" zoomScaleNormal="55" workbookViewId="0"/>
  </sheetViews>
  <sheetFormatPr defaultRowHeight="18" x14ac:dyDescent="0.25"/>
  <cols>
    <col min="1" max="2" width="0.88671875" style="9" customWidth="1"/>
    <col min="3" max="3" width="1.33203125" style="9" customWidth="1"/>
    <col min="4" max="150" width="0.88671875" style="9" customWidth="1"/>
    <col min="151" max="16384" width="8.88671875" style="9"/>
  </cols>
  <sheetData>
    <row r="1" spans="4:146" ht="23.25" x14ac:dyDescent="0.25">
      <c r="D1" s="95" t="s">
        <v>53</v>
      </c>
    </row>
    <row r="2" spans="4:146" x14ac:dyDescent="0.25">
      <c r="D2" s="84"/>
    </row>
    <row r="3" spans="4:146" ht="20.25" x14ac:dyDescent="0.25">
      <c r="D3" s="93" t="s">
        <v>44</v>
      </c>
    </row>
    <row r="4" spans="4:146" ht="18.75" customHeight="1" thickBot="1" x14ac:dyDescent="0.3">
      <c r="D4" s="91"/>
    </row>
    <row r="5" spans="4:146" ht="22.5" customHeight="1" thickBot="1" x14ac:dyDescent="0.3">
      <c r="D5" s="91" t="s">
        <v>39</v>
      </c>
      <c r="BR5" s="158">
        <f>Data!C1</f>
        <v>0</v>
      </c>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60"/>
    </row>
    <row r="6" spans="4:146" ht="6.75" customHeight="1" thickBot="1" x14ac:dyDescent="0.3">
      <c r="D6" s="91"/>
      <c r="K6" s="84"/>
    </row>
    <row r="7" spans="4:146" ht="22.5" customHeight="1" thickBot="1" x14ac:dyDescent="0.35">
      <c r="D7" s="91" t="s">
        <v>46</v>
      </c>
      <c r="E7" s="92"/>
      <c r="BR7" s="172">
        <f>Data!C2</f>
        <v>0</v>
      </c>
      <c r="BS7" s="175"/>
      <c r="BT7" s="175"/>
      <c r="BU7" s="175"/>
      <c r="BV7" s="175"/>
      <c r="BW7" s="175"/>
      <c r="BX7" s="175"/>
      <c r="BY7" s="175"/>
      <c r="BZ7" s="175"/>
      <c r="CA7" s="175"/>
      <c r="CB7" s="175"/>
      <c r="CC7" s="175"/>
      <c r="CD7" s="175"/>
      <c r="CE7" s="175"/>
      <c r="CF7" s="175"/>
      <c r="CG7" s="175"/>
      <c r="CH7" s="175"/>
      <c r="CI7" s="175"/>
      <c r="CJ7" s="175"/>
      <c r="CK7" s="175"/>
      <c r="CL7" s="175"/>
      <c r="CM7" s="175"/>
      <c r="CN7" s="175"/>
      <c r="CO7" s="175"/>
      <c r="CP7" s="175"/>
      <c r="CQ7" s="175"/>
      <c r="CR7" s="175"/>
      <c r="CS7" s="175"/>
      <c r="CT7" s="175"/>
      <c r="CU7" s="175"/>
      <c r="CV7" s="175"/>
      <c r="CW7" s="175"/>
      <c r="CX7" s="175"/>
      <c r="CY7" s="175"/>
      <c r="CZ7" s="175"/>
      <c r="DA7" s="175"/>
      <c r="DB7" s="175"/>
      <c r="DC7" s="175"/>
      <c r="DD7" s="175"/>
      <c r="DE7" s="175"/>
      <c r="DF7" s="175"/>
      <c r="DG7" s="175"/>
      <c r="DH7" s="175"/>
      <c r="DI7" s="176"/>
    </row>
    <row r="8" spans="4:146" ht="6" customHeight="1" thickBot="1" x14ac:dyDescent="0.3">
      <c r="D8" s="93"/>
      <c r="E8" s="92"/>
    </row>
    <row r="9" spans="4:146" ht="22.5" customHeight="1" thickBot="1" x14ac:dyDescent="0.35">
      <c r="D9" s="91" t="s">
        <v>63</v>
      </c>
      <c r="E9" s="92"/>
      <c r="BR9" s="122">
        <f>Data!C3</f>
        <v>0</v>
      </c>
      <c r="BS9" s="161"/>
      <c r="BT9" s="161"/>
      <c r="BU9" s="161"/>
      <c r="BV9" s="161"/>
      <c r="BW9" s="161"/>
      <c r="BX9" s="161"/>
      <c r="BY9" s="161"/>
      <c r="BZ9" s="161"/>
      <c r="CA9" s="161"/>
      <c r="CB9" s="161"/>
      <c r="CC9" s="161"/>
      <c r="CD9" s="161"/>
      <c r="CE9" s="161"/>
      <c r="CF9" s="161"/>
      <c r="CG9" s="161"/>
      <c r="CH9" s="161"/>
      <c r="CI9" s="161"/>
      <c r="CJ9" s="161"/>
      <c r="CK9" s="161"/>
      <c r="CL9" s="161"/>
      <c r="CM9" s="161"/>
      <c r="CN9" s="161"/>
      <c r="CO9" s="161"/>
      <c r="CP9" s="161"/>
      <c r="CQ9" s="161"/>
      <c r="CR9" s="161"/>
      <c r="CS9" s="161"/>
      <c r="CT9" s="161"/>
      <c r="CU9" s="161"/>
      <c r="CV9" s="161"/>
      <c r="CW9" s="161"/>
      <c r="CX9" s="161"/>
      <c r="CY9" s="161"/>
      <c r="CZ9" s="161"/>
      <c r="DA9" s="161"/>
      <c r="DB9" s="161"/>
      <c r="DC9" s="161"/>
      <c r="DD9" s="161"/>
      <c r="DE9" s="161"/>
      <c r="DF9" s="161"/>
      <c r="DG9" s="161"/>
      <c r="DH9" s="161"/>
      <c r="DI9" s="162"/>
      <c r="DJ9" s="96"/>
      <c r="DK9" s="96"/>
      <c r="DL9" s="96"/>
      <c r="DM9" s="96"/>
      <c r="DN9" s="96"/>
      <c r="DO9" s="96"/>
      <c r="DP9" s="96"/>
      <c r="DQ9" s="96"/>
      <c r="DR9" s="96"/>
      <c r="DS9" s="96"/>
      <c r="DT9" s="96"/>
      <c r="DU9" s="96"/>
      <c r="DV9" s="96"/>
      <c r="DW9" s="96"/>
      <c r="DX9" s="96"/>
      <c r="DY9" s="96"/>
      <c r="DZ9" s="96"/>
      <c r="EA9" s="96"/>
      <c r="EB9" s="96"/>
      <c r="EC9" s="96"/>
      <c r="ED9" s="96"/>
      <c r="EE9" s="96"/>
      <c r="EF9" s="96"/>
      <c r="EG9" s="96"/>
      <c r="EH9" s="96"/>
    </row>
    <row r="10" spans="4:146" ht="6" customHeight="1" thickBot="1" x14ac:dyDescent="0.3">
      <c r="D10" s="93"/>
      <c r="E10" s="92"/>
    </row>
    <row r="11" spans="4:146" ht="22.5" customHeight="1" thickBot="1" x14ac:dyDescent="0.35">
      <c r="D11" s="91" t="s">
        <v>45</v>
      </c>
      <c r="E11" s="92"/>
      <c r="BR11" s="122">
        <f>Data!C4</f>
        <v>0</v>
      </c>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1"/>
      <c r="DC11" s="161"/>
      <c r="DD11" s="161"/>
      <c r="DE11" s="161"/>
      <c r="DF11" s="161"/>
      <c r="DG11" s="161"/>
      <c r="DH11" s="161"/>
      <c r="DI11" s="161"/>
      <c r="DJ11" s="161"/>
      <c r="DK11" s="161"/>
      <c r="DL11" s="161"/>
      <c r="DM11" s="161"/>
      <c r="DN11" s="161"/>
      <c r="DO11" s="161"/>
      <c r="DP11" s="161"/>
      <c r="DQ11" s="161"/>
      <c r="DR11" s="161"/>
      <c r="DS11" s="161"/>
      <c r="DT11" s="161"/>
      <c r="DU11" s="161"/>
      <c r="DV11" s="161"/>
      <c r="DW11" s="161"/>
      <c r="DX11" s="161"/>
      <c r="DY11" s="161"/>
      <c r="DZ11" s="161"/>
      <c r="EA11" s="161"/>
      <c r="EB11" s="161"/>
      <c r="EC11" s="161"/>
      <c r="ED11" s="161"/>
      <c r="EE11" s="161"/>
      <c r="EF11" s="161"/>
      <c r="EG11" s="161"/>
      <c r="EH11" s="161"/>
      <c r="EI11" s="161"/>
      <c r="EJ11" s="161"/>
      <c r="EK11" s="161"/>
      <c r="EL11" s="161"/>
      <c r="EM11" s="161"/>
      <c r="EN11" s="161"/>
      <c r="EO11" s="161"/>
      <c r="EP11" s="162"/>
    </row>
    <row r="12" spans="4:146" ht="6.75" customHeight="1" thickBot="1" x14ac:dyDescent="0.3">
      <c r="D12" s="93"/>
      <c r="E12" s="92"/>
    </row>
    <row r="13" spans="4:146" ht="21" thickBot="1" x14ac:dyDescent="0.3">
      <c r="D13" s="91" t="s">
        <v>158</v>
      </c>
      <c r="E13" s="92"/>
      <c r="I13" s="90"/>
      <c r="J13" s="90"/>
      <c r="BJ13" s="108" t="str">
        <f>"Darllen Saesneg"</f>
        <v>Darllen Saesneg</v>
      </c>
      <c r="BK13" s="109"/>
      <c r="BL13" s="109"/>
      <c r="BM13" s="109"/>
      <c r="BN13" s="109"/>
      <c r="BO13" s="109"/>
      <c r="BP13" s="109"/>
      <c r="BQ13" s="109"/>
      <c r="BR13" s="109"/>
      <c r="BS13" s="109"/>
      <c r="BT13" s="109"/>
      <c r="BU13" s="109"/>
      <c r="BV13" s="109"/>
      <c r="BW13" s="109"/>
      <c r="BX13" s="109"/>
      <c r="BY13" s="109"/>
      <c r="BZ13" s="109"/>
      <c r="CA13" s="109"/>
      <c r="CE13" s="163" t="str">
        <f>IF(Data!C5="Yes","Do",IF(Data!C5="No", "Naddo", IF(Data!C5="Absent", "Absenol", "Datgymhwyso")))</f>
        <v>Datgymhwyso</v>
      </c>
      <c r="CF13" s="164"/>
      <c r="CG13" s="164"/>
      <c r="CH13" s="164"/>
      <c r="CI13" s="164"/>
      <c r="CJ13" s="164"/>
      <c r="CK13" s="164"/>
      <c r="CL13" s="164"/>
      <c r="CM13" s="164"/>
      <c r="CN13" s="164"/>
      <c r="CO13" s="164"/>
      <c r="CP13" s="164"/>
      <c r="CQ13" s="164"/>
      <c r="CR13" s="164"/>
      <c r="CS13" s="164"/>
      <c r="CT13" s="164"/>
      <c r="CU13" s="164"/>
      <c r="CV13" s="165"/>
      <c r="CY13" s="90" t="str">
        <f>"Rhifedd Rhesymu"</f>
        <v>Rhifedd Rhesymu</v>
      </c>
      <c r="CZ13"/>
      <c r="DA13"/>
      <c r="DB13"/>
      <c r="DC13"/>
      <c r="DD13"/>
      <c r="DE13"/>
      <c r="DF13"/>
      <c r="DG13"/>
      <c r="DH13"/>
      <c r="DI13"/>
      <c r="DJ13"/>
      <c r="DK13"/>
      <c r="DL13"/>
      <c r="DM13"/>
      <c r="DN13"/>
      <c r="DO13"/>
      <c r="DP13"/>
      <c r="DQ13"/>
      <c r="DR13"/>
      <c r="DS13"/>
      <c r="DT13"/>
      <c r="DU13" s="166" t="str">
        <f>IF(Data!C8="Yes","Do",IF(Data!C8="No", "Naddo", IF(Data!C8="Absent", "Absenol", "Datgymhwyso")))</f>
        <v>Datgymhwyso</v>
      </c>
      <c r="DV13" s="167"/>
      <c r="DW13" s="167"/>
      <c r="DX13" s="167"/>
      <c r="DY13" s="167"/>
      <c r="DZ13" s="167"/>
      <c r="EA13" s="167"/>
      <c r="EB13" s="167"/>
      <c r="EC13" s="167"/>
      <c r="ED13" s="167"/>
      <c r="EE13" s="167"/>
      <c r="EF13" s="167"/>
      <c r="EG13" s="167"/>
      <c r="EH13" s="167"/>
      <c r="EI13" s="167"/>
      <c r="EJ13" s="167"/>
      <c r="EK13" s="167"/>
      <c r="EL13" s="168"/>
    </row>
    <row r="14" spans="4:146" ht="18.75" thickBot="1" x14ac:dyDescent="0.3">
      <c r="D14" s="84"/>
      <c r="I14" s="90"/>
      <c r="J14" s="90"/>
      <c r="BJ14" s="108" t="str">
        <f>"Darllen Cymraeg"</f>
        <v>Darllen Cymraeg</v>
      </c>
      <c r="BK14" s="109"/>
      <c r="BL14" s="109"/>
      <c r="BM14" s="109"/>
      <c r="BN14" s="109"/>
      <c r="BO14" s="109"/>
      <c r="BP14" s="109"/>
      <c r="BQ14" s="109"/>
      <c r="BR14" s="109"/>
      <c r="BS14" s="109"/>
      <c r="BT14" s="109"/>
      <c r="BU14" s="109"/>
      <c r="BV14" s="109"/>
      <c r="BW14" s="109"/>
      <c r="BX14" s="109"/>
      <c r="BY14" s="109"/>
      <c r="BZ14" s="109"/>
      <c r="CA14" s="109"/>
      <c r="CE14" s="163" t="str">
        <f>IF(Data!C6="Yes","Do",IF(Data!C6="No", "Naddo", IF(Data!C6="Absent", "Absenol", "Datgymhwyso")))</f>
        <v>Datgymhwyso</v>
      </c>
      <c r="CF14" s="164"/>
      <c r="CG14" s="164"/>
      <c r="CH14" s="164"/>
      <c r="CI14" s="164"/>
      <c r="CJ14" s="164"/>
      <c r="CK14" s="164"/>
      <c r="CL14" s="164"/>
      <c r="CM14" s="164"/>
      <c r="CN14" s="164"/>
      <c r="CO14" s="164"/>
      <c r="CP14" s="164"/>
      <c r="CQ14" s="164"/>
      <c r="CR14" s="164"/>
      <c r="CS14" s="164"/>
      <c r="CT14" s="164"/>
      <c r="CU14" s="164"/>
      <c r="CV14" s="165"/>
      <c r="CY14" s="90"/>
      <c r="CZ14"/>
      <c r="DA14"/>
      <c r="DB14"/>
      <c r="DC14"/>
      <c r="DD14"/>
      <c r="DE14"/>
      <c r="DF14"/>
      <c r="DG14"/>
      <c r="DH14"/>
      <c r="DI14"/>
      <c r="DJ14"/>
      <c r="DK14"/>
      <c r="DL14"/>
      <c r="DM14"/>
      <c r="DN14"/>
      <c r="DO14"/>
      <c r="DP14"/>
      <c r="DQ14"/>
      <c r="DR14"/>
      <c r="DS14"/>
      <c r="DX14"/>
      <c r="DY14"/>
      <c r="DZ14"/>
      <c r="EA14"/>
      <c r="EB14"/>
      <c r="EC14"/>
      <c r="ED14"/>
      <c r="EE14"/>
      <c r="EF14"/>
      <c r="EG14"/>
      <c r="EH14"/>
      <c r="EI14"/>
      <c r="EJ14"/>
      <c r="EK14"/>
      <c r="EL14"/>
      <c r="EM14"/>
    </row>
    <row r="15" spans="4:146" ht="24.6" customHeight="1" x14ac:dyDescent="0.25">
      <c r="D15" s="84"/>
      <c r="I15" s="90"/>
      <c r="J15" s="90"/>
    </row>
    <row r="16" spans="4:146" ht="24.6" customHeight="1" x14ac:dyDescent="0.25">
      <c r="D16" s="84"/>
      <c r="I16" s="90"/>
      <c r="J16" s="90"/>
    </row>
    <row r="17" spans="2:204" ht="23.25" hidden="1" customHeight="1" x14ac:dyDescent="0.25">
      <c r="D17" s="84"/>
      <c r="H17" s="90"/>
      <c r="I17" s="90"/>
      <c r="J17" s="90"/>
      <c r="N17" s="90"/>
    </row>
    <row r="18" spans="2:204" ht="20.25" x14ac:dyDescent="0.25">
      <c r="D18" s="135" t="s">
        <v>163</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row>
    <row r="19" spans="2:204" ht="15.75" customHeight="1" x14ac:dyDescent="0.25">
      <c r="D19" s="84"/>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row>
    <row r="20" spans="2:204" ht="20.25" x14ac:dyDescent="0.25">
      <c r="D20" s="91" t="s">
        <v>59</v>
      </c>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row>
    <row r="21" spans="2:204" ht="40.5" customHeight="1" x14ac:dyDescent="0.3">
      <c r="D21" s="124" t="s">
        <v>65</v>
      </c>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c r="CE21" s="125"/>
      <c r="CF21" s="125"/>
      <c r="CG21" s="125"/>
      <c r="CH21" s="125"/>
      <c r="CI21" s="125"/>
      <c r="CJ21" s="125"/>
      <c r="CK21" s="125"/>
      <c r="CL21" s="125"/>
      <c r="CM21" s="125"/>
      <c r="CN21" s="125"/>
      <c r="CO21" s="125"/>
      <c r="CP21" s="125"/>
      <c r="CQ21" s="125"/>
      <c r="CR21" s="125"/>
      <c r="CS21" s="125"/>
      <c r="CT21" s="125"/>
      <c r="CU21" s="125"/>
      <c r="CV21" s="125"/>
      <c r="CW21" s="125"/>
      <c r="CX21" s="125"/>
      <c r="CY21" s="125"/>
      <c r="CZ21" s="125"/>
      <c r="DA21" s="125"/>
      <c r="DB21" s="125"/>
      <c r="DC21" s="125"/>
      <c r="DD21" s="125"/>
      <c r="DE21" s="125"/>
      <c r="DF21" s="125"/>
      <c r="DG21" s="125"/>
      <c r="DH21" s="125"/>
      <c r="DI21" s="125"/>
      <c r="DJ21" s="125"/>
      <c r="DK21" s="125"/>
      <c r="DL21" s="125"/>
      <c r="DM21" s="125"/>
      <c r="DN21" s="125"/>
      <c r="DO21" s="125"/>
      <c r="DP21" s="125"/>
      <c r="DQ21" s="125"/>
      <c r="DR21" s="125"/>
      <c r="DS21" s="125"/>
      <c r="DT21" s="125"/>
      <c r="DU21" s="125"/>
      <c r="DV21" s="125"/>
      <c r="DW21" s="125"/>
      <c r="DX21" s="125"/>
      <c r="DY21" s="125"/>
      <c r="DZ21" s="125"/>
      <c r="EA21" s="125"/>
      <c r="EB21" s="125"/>
      <c r="EC21" s="125"/>
      <c r="ED21" s="125"/>
      <c r="EE21" s="125"/>
      <c r="EF21" s="125"/>
      <c r="EG21" s="125"/>
      <c r="EH21" s="125"/>
      <c r="EI21" s="125"/>
      <c r="EJ21" s="125"/>
      <c r="EK21" s="125"/>
      <c r="EL21" s="125"/>
      <c r="EM21" s="125"/>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row>
    <row r="22" spans="2:204" ht="18" customHeight="1" x14ac:dyDescent="0.25">
      <c r="D22" s="18"/>
      <c r="E22" s="18"/>
      <c r="F22" s="18"/>
      <c r="G22" s="18"/>
      <c r="H22" s="18"/>
      <c r="I22" s="18"/>
      <c r="J22" s="18"/>
      <c r="K22" s="18"/>
      <c r="L22" s="18"/>
      <c r="M22" s="18"/>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row>
    <row r="23" spans="2:204" ht="18.75" thickBot="1" x14ac:dyDescent="0.3">
      <c r="D23" s="84"/>
    </row>
    <row r="24" spans="2:204" s="100" customFormat="1" ht="21" thickBot="1" x14ac:dyDescent="0.3">
      <c r="D24" s="101" t="s">
        <v>60</v>
      </c>
      <c r="CO24" s="132" t="str">
        <f>IF(StandScoreEng&lt;&gt;"",StandScoreEng,"")</f>
        <v/>
      </c>
      <c r="CP24" s="133"/>
      <c r="CQ24" s="133"/>
      <c r="CR24" s="133"/>
      <c r="CS24" s="133"/>
      <c r="CT24" s="133"/>
      <c r="CU24" s="133"/>
      <c r="CV24" s="133"/>
      <c r="CW24" s="133"/>
      <c r="CX24" s="133"/>
      <c r="CY24" s="133"/>
      <c r="CZ24" s="133"/>
      <c r="DA24" s="133"/>
      <c r="DB24" s="133"/>
      <c r="DC24" s="134"/>
    </row>
    <row r="25" spans="2:204" ht="9.75" customHeight="1" thickBot="1" x14ac:dyDescent="0.3">
      <c r="D25" s="84"/>
    </row>
    <row r="26" spans="2:204" ht="29.25" customHeight="1" thickBot="1" x14ac:dyDescent="0.3">
      <c r="B26" s="114" t="str">
        <f>IF(B50="","",IF(StandScoreEng=B50,"X",""))</f>
        <v/>
      </c>
      <c r="C26" s="87"/>
      <c r="D26" s="19" t="str">
        <f>IF(D50="","",IF(StandScoreEng=D50,"X",""))</f>
        <v/>
      </c>
      <c r="E26" s="20"/>
      <c r="F26" s="20" t="str">
        <f>IF(F50="","",IF(StandScoreEng=F50,"X",""))</f>
        <v/>
      </c>
      <c r="G26" s="20"/>
      <c r="H26" s="20" t="str">
        <f>IF(H50="","",IF(StandScoreEng=H50,"X",""))</f>
        <v/>
      </c>
      <c r="I26" s="20"/>
      <c r="J26" s="20" t="str">
        <f>IF(J50="","",IF(StandScoreEng=J50,"X",""))</f>
        <v/>
      </c>
      <c r="K26" s="20"/>
      <c r="L26" s="20" t="str">
        <f>IF(L50="","",IF(StandScoreEng=L50,"X",""))</f>
        <v/>
      </c>
      <c r="M26" s="21"/>
      <c r="N26" s="23" t="str">
        <f>IF(N50="","",IF(StandScoreEng=N50,"X",""))</f>
        <v/>
      </c>
      <c r="O26" s="24"/>
      <c r="P26" s="24" t="str">
        <f>IF(P50="","",IF(StandScoreEng=P50,"X",""))</f>
        <v/>
      </c>
      <c r="Q26" s="24"/>
      <c r="R26" s="24" t="str">
        <f>IF(R50="","",IF(StandScoreEng=R50,"X",""))</f>
        <v/>
      </c>
      <c r="S26" s="24"/>
      <c r="T26" s="24" t="str">
        <f>IF(T50="","",IF(StandScoreEng=T50,"X",""))</f>
        <v/>
      </c>
      <c r="U26" s="24"/>
      <c r="V26" s="24" t="str">
        <f>IF(V50="","",IF(StandScoreEng=V50,"X",""))</f>
        <v/>
      </c>
      <c r="W26" s="24"/>
      <c r="X26" s="24" t="str">
        <f>IF(X50="","",IF(StandScoreEng=X50,"X",""))</f>
        <v/>
      </c>
      <c r="Y26" s="24"/>
      <c r="Z26" s="24" t="str">
        <f>IF(Z50="","",IF(StandScoreEng=Z50,"X",""))</f>
        <v/>
      </c>
      <c r="AA26" s="24"/>
      <c r="AB26" s="24" t="str">
        <f>IF(AB50="","",IF(StandScoreEng=AB50,"X",""))</f>
        <v/>
      </c>
      <c r="AC26" s="24"/>
      <c r="AD26" s="24" t="str">
        <f>IF(AD50="","",IF(StandScoreEng=AD50,"X",""))</f>
        <v/>
      </c>
      <c r="AE26" s="24"/>
      <c r="AF26" s="24" t="str">
        <f>IF(AF50="","",IF(StandScoreEng=AF50,"X",""))</f>
        <v/>
      </c>
      <c r="AG26" s="25"/>
      <c r="AH26" s="26" t="str">
        <f>IF(AH50="","",IF(StandScoreEng=AH50,"X",""))</f>
        <v/>
      </c>
      <c r="AI26" s="27"/>
      <c r="AJ26" s="27" t="str">
        <f>IF(AJ50="","",IF(StandScoreEng=AJ50,"X",""))</f>
        <v/>
      </c>
      <c r="AK26" s="27"/>
      <c r="AL26" s="27" t="str">
        <f>IF(AL50="","",IF(StandScoreEng=AL50,"X",""))</f>
        <v/>
      </c>
      <c r="AM26" s="27"/>
      <c r="AN26" s="27" t="str">
        <f>IF(AN50="","",IF(StandScoreEng=AN50,"X",""))</f>
        <v/>
      </c>
      <c r="AO26" s="27"/>
      <c r="AP26" s="27" t="str">
        <f>IF(AP50="","",IF(StandScoreEng=AP50,"X",""))</f>
        <v/>
      </c>
      <c r="AQ26" s="27"/>
      <c r="AR26" s="27" t="str">
        <f>IF(AR50="","",IF(StandScoreEng=AR50,"X",""))</f>
        <v/>
      </c>
      <c r="AS26" s="27"/>
      <c r="AT26" s="27" t="str">
        <f>IF(AT50="","",IF(StandScoreEng=AT50,"X",""))</f>
        <v/>
      </c>
      <c r="AU26" s="27"/>
      <c r="AV26" s="27" t="str">
        <f>IF(AV50="","",IF(StandScoreEng=AV50,"X",""))</f>
        <v/>
      </c>
      <c r="AW26" s="27"/>
      <c r="AX26" s="88" t="str">
        <f>IF(AX50="","",IF(StandScoreEng=AX50,"X",""))</f>
        <v/>
      </c>
      <c r="AY26" s="27"/>
      <c r="AZ26" s="27" t="str">
        <f>IF(AZ50="","",IF(StandScoreEng=AZ50,"X",""))</f>
        <v/>
      </c>
      <c r="BA26" s="27"/>
      <c r="BB26" s="27" t="str">
        <f>IF(BB50="","",IF(StandScoreEng=BB50,"X",""))</f>
        <v/>
      </c>
      <c r="BC26" s="27"/>
      <c r="BD26" s="27" t="str">
        <f>IF(BD50="","",IF(StandScoreEng=BD50,"X",""))</f>
        <v/>
      </c>
      <c r="BE26" s="27"/>
      <c r="BF26" s="27" t="str">
        <f>IF(BF50="","",IF(StandScoreEng=BF50,"X",""))</f>
        <v/>
      </c>
      <c r="BG26" s="27"/>
      <c r="BH26" s="27" t="str">
        <f>IF(BH50="","",IF(StandScoreEng=BH50,"X",""))</f>
        <v/>
      </c>
      <c r="BI26" s="27"/>
      <c r="BJ26" s="27" t="str">
        <f>IF(BJ50="","",IF(StandScoreEng=BJ50,"X",""))</f>
        <v/>
      </c>
      <c r="BK26" s="27"/>
      <c r="BL26" s="27" t="str">
        <f>IF(BL50="","",IF(StandScoreEng=BL50,"X",""))</f>
        <v/>
      </c>
      <c r="BM26" s="27"/>
      <c r="BN26" s="27" t="str">
        <f>IF(BN50="","",IF(StandScoreEng=BN50,"X",""))</f>
        <v/>
      </c>
      <c r="BO26" s="27"/>
      <c r="BP26" s="27" t="str">
        <f>IF(BP50="","",IF(StandScoreEng=BP50,"X",""))</f>
        <v/>
      </c>
      <c r="BQ26" s="27"/>
      <c r="BR26" s="27" t="str">
        <f>IF(BR50="","",IF(StandScoreEng=BR50,"X",""))</f>
        <v/>
      </c>
      <c r="BS26" s="27"/>
      <c r="BT26" s="27" t="str">
        <f>IF(BT50="","",IF(StandScoreEng=BT50,"X",""))</f>
        <v/>
      </c>
      <c r="BU26" s="27"/>
      <c r="BV26" s="27" t="str">
        <f>IF(BV50="","",IF(StandScoreEng=BV50,"X",""))</f>
        <v/>
      </c>
      <c r="BW26" s="27"/>
      <c r="BX26" s="27" t="str">
        <f>IF(BX50="","",IF(StandScoreEng=BX50,"X",""))</f>
        <v/>
      </c>
      <c r="BY26" s="27"/>
      <c r="BZ26" s="27" t="str">
        <f>IF(BZ50="","",IF(StandScoreEng=BZ50,"X",""))</f>
        <v/>
      </c>
      <c r="CA26" s="27"/>
      <c r="CB26" s="27" t="str">
        <f>IF(CB50="","",IF(StandScoreEng=CB50,"X",""))</f>
        <v/>
      </c>
      <c r="CC26" s="27"/>
      <c r="CD26" s="27" t="str">
        <f>IF(CD50="","",IF(StandScoreEng=CD50,"X",""))</f>
        <v/>
      </c>
      <c r="CE26" s="27"/>
      <c r="CF26" s="27" t="str">
        <f>IF(CF50="","",IF(StandScoreEng=CF50,"X",""))</f>
        <v/>
      </c>
      <c r="CG26" s="27"/>
      <c r="CH26" s="27" t="str">
        <f>IF(CH50="","",IF(StandScoreEng=CH50,"X",""))</f>
        <v/>
      </c>
      <c r="CI26" s="27"/>
      <c r="CJ26" s="27" t="str">
        <f>IF(CJ50="","",IF(StandScoreEng=CJ50,"X",""))</f>
        <v/>
      </c>
      <c r="CK26" s="27"/>
      <c r="CL26" s="27" t="str">
        <f>IF(CL50="","",IF(StandScoreEng=CL50,"X",""))</f>
        <v/>
      </c>
      <c r="CM26" s="27"/>
      <c r="CN26" s="27" t="str">
        <f>IF(CN50="","",IF(StandScoreEng=CN50,"X",""))</f>
        <v/>
      </c>
      <c r="CO26" s="27"/>
      <c r="CP26" s="27" t="str">
        <f>IF(CP50="","",IF(StandScoreEng=CP50,"X",""))</f>
        <v/>
      </c>
      <c r="CQ26" s="28"/>
      <c r="CR26" s="23" t="str">
        <f>IF(CR50="","",IF(StandScoreEng=CR50,"X",""))</f>
        <v/>
      </c>
      <c r="CS26" s="24"/>
      <c r="CT26" s="24" t="str">
        <f>IF(CT50="","",IF(StandScoreEng=CT50,"X",""))</f>
        <v/>
      </c>
      <c r="CU26" s="24"/>
      <c r="CV26" s="24" t="str">
        <f>IF(CV50="","",IF(StandScoreEng=CV50,"X",""))</f>
        <v/>
      </c>
      <c r="CW26" s="24"/>
      <c r="CX26" s="24" t="str">
        <f>IF(CX50="","",IF(StandScoreEng=CX50,"X",""))</f>
        <v/>
      </c>
      <c r="CY26" s="24"/>
      <c r="CZ26" s="24" t="str">
        <f>IF(CZ50="","",IF(StandScoreEng=CZ50,"X",""))</f>
        <v/>
      </c>
      <c r="DA26" s="24"/>
      <c r="DB26" s="24" t="str">
        <f>IF(DB50="","",IF(StandScoreEng=DB50,"X",""))</f>
        <v/>
      </c>
      <c r="DC26" s="24"/>
      <c r="DD26" s="24" t="str">
        <f>IF(DD50="","",IF(StandScoreEng=DD50,"X",""))</f>
        <v/>
      </c>
      <c r="DE26" s="24"/>
      <c r="DF26" s="24" t="str">
        <f>IF(DF50="","",IF(StandScoreEng=DF50,"X",""))</f>
        <v/>
      </c>
      <c r="DG26" s="24"/>
      <c r="DH26" s="24" t="str">
        <f>IF(DH50="","",IF(StandScoreEng=DH50,"X",""))</f>
        <v/>
      </c>
      <c r="DI26" s="24"/>
      <c r="DJ26" s="24" t="str">
        <f>IF(DJ50="","",IF(StandScoreEng=DJ50,"X",""))</f>
        <v/>
      </c>
      <c r="DK26" s="25"/>
      <c r="DL26" s="19" t="str">
        <f>IF(DL50="","",IF(StandScoreEng=DL50,"X",""))</f>
        <v/>
      </c>
      <c r="DM26" s="20"/>
      <c r="DN26" s="20" t="str">
        <f>IF(DN50="","",IF(StandScoreEng=DN50,"X",""))</f>
        <v/>
      </c>
      <c r="DO26" s="20"/>
      <c r="DP26" s="20" t="str">
        <f>IF(DP50="","",IF(StandScoreEng=DP50,"X",""))</f>
        <v/>
      </c>
      <c r="DQ26" s="20"/>
      <c r="DR26" s="20" t="str">
        <f>IF(DR50="","",IF(StandScoreEng=DR50,"X",""))</f>
        <v/>
      </c>
      <c r="DS26" s="20"/>
      <c r="DT26" s="20" t="str">
        <f>IF(DT50="","",IF(StandScoreEng=DT50,"X",""))</f>
        <v/>
      </c>
      <c r="DU26" s="20"/>
      <c r="DV26" s="20" t="str">
        <f>IF(DV50="","",IF(StandScoreEng=DV50,"X",""))</f>
        <v/>
      </c>
      <c r="DW26" s="20"/>
      <c r="DX26" s="20" t="str">
        <f>IF(DX50="","",IF(StandScoreEng=DX50,"X",""))</f>
        <v/>
      </c>
      <c r="DY26" s="20"/>
      <c r="DZ26" s="20" t="str">
        <f>IF(DZ50="","",IF(StandScoreEng=DZ50,"X",""))</f>
        <v/>
      </c>
      <c r="EA26" s="20"/>
      <c r="EB26" s="20" t="str">
        <f>IF(EB50="","",IF(StandScoreEng=EB50,"X",""))</f>
        <v/>
      </c>
      <c r="EC26" s="20"/>
      <c r="ED26" s="20" t="str">
        <f>IF(ED50="","",IF(StandScoreEng=ED50,"X",""))</f>
        <v/>
      </c>
      <c r="EE26" s="20"/>
      <c r="EF26" s="20" t="str">
        <f>IF(EF50="","",IF(StandScoreEng=EF50,"X",""))</f>
        <v/>
      </c>
      <c r="EG26" s="20"/>
      <c r="EH26" s="20" t="str">
        <f>IF(EH50="","",IF(StandScoreEng=EH50,"X",""))</f>
        <v/>
      </c>
      <c r="EI26" s="20"/>
      <c r="EJ26" s="20" t="str">
        <f>IF(EJ50="","",IF(StandScoreEng=EJ50,"X",""))</f>
        <v/>
      </c>
      <c r="EK26" s="20"/>
      <c r="EL26" s="20" t="str">
        <f>IF(EL50="","",IF(StandScoreEng=EL50,"X",""))</f>
        <v/>
      </c>
      <c r="EM26" s="20"/>
      <c r="EN26" s="20" t="str">
        <f>IF(EN50="","",IF(StandScoreEng=EN50,"X",""))</f>
        <v/>
      </c>
      <c r="EO26" s="22"/>
      <c r="EP26" s="87"/>
      <c r="EQ26" s="114" t="str">
        <f>IF(EQ50="","",IF(StandScoreEng=EQ50,"X",""))</f>
        <v/>
      </c>
      <c r="ER26" s="87"/>
    </row>
    <row r="27" spans="2:204" x14ac:dyDescent="0.25">
      <c r="D27" s="84"/>
    </row>
    <row r="28" spans="2:204" x14ac:dyDescent="0.25">
      <c r="D28" s="115" t="s">
        <v>5</v>
      </c>
      <c r="E28" s="115"/>
      <c r="F28" s="115"/>
      <c r="G28" s="115"/>
      <c r="H28" s="115"/>
      <c r="I28" s="115"/>
      <c r="J28" s="115"/>
      <c r="K28" s="115"/>
      <c r="L28" s="115"/>
      <c r="M28" s="115"/>
      <c r="N28" s="116" t="s">
        <v>6</v>
      </c>
      <c r="O28" s="116"/>
      <c r="P28" s="116"/>
      <c r="Q28" s="116"/>
      <c r="R28" s="116"/>
      <c r="S28" s="116"/>
      <c r="T28" s="116"/>
      <c r="U28" s="116"/>
      <c r="V28" s="116"/>
      <c r="W28" s="116"/>
      <c r="X28" s="116"/>
      <c r="Y28" s="116"/>
      <c r="Z28" s="116"/>
      <c r="AA28" s="116"/>
      <c r="AB28" s="116"/>
      <c r="AC28" s="116"/>
      <c r="AD28" s="116"/>
      <c r="AE28" s="116"/>
      <c r="AF28" s="116"/>
      <c r="AG28" s="116"/>
      <c r="AH28" s="116" t="s">
        <v>7</v>
      </c>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t="s">
        <v>8</v>
      </c>
      <c r="CS28" s="116"/>
      <c r="CT28" s="116"/>
      <c r="CU28" s="116"/>
      <c r="CV28" s="116"/>
      <c r="CW28" s="116"/>
      <c r="CX28" s="116"/>
      <c r="CY28" s="116"/>
      <c r="CZ28" s="116"/>
      <c r="DA28" s="116"/>
      <c r="DB28" s="116"/>
      <c r="DC28" s="116"/>
      <c r="DD28" s="116"/>
      <c r="DE28" s="116"/>
      <c r="DF28" s="116"/>
      <c r="DG28" s="116"/>
      <c r="DH28" s="116"/>
      <c r="DI28" s="116"/>
      <c r="DJ28" s="116"/>
      <c r="DK28" s="116"/>
      <c r="DL28" s="116" t="s">
        <v>9</v>
      </c>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row>
    <row r="29" spans="2:204" ht="18.75" thickBot="1" x14ac:dyDescent="0.3">
      <c r="D29" s="84"/>
    </row>
    <row r="30" spans="2:204" ht="21" thickBot="1" x14ac:dyDescent="0.3">
      <c r="D30" s="93" t="s">
        <v>61</v>
      </c>
      <c r="CO30" s="129" t="str">
        <f>IF(StandScoreWelsh&lt;&gt;"",StandScoreWelsh,"")</f>
        <v/>
      </c>
      <c r="CP30" s="130"/>
      <c r="CQ30" s="130"/>
      <c r="CR30" s="130"/>
      <c r="CS30" s="130"/>
      <c r="CT30" s="130"/>
      <c r="CU30" s="130"/>
      <c r="CV30" s="130"/>
      <c r="CW30" s="130"/>
      <c r="CX30" s="130"/>
      <c r="CY30" s="130"/>
      <c r="CZ30" s="130"/>
      <c r="DA30" s="130"/>
      <c r="DB30" s="130"/>
      <c r="DC30" s="131"/>
    </row>
    <row r="31" spans="2:204" ht="9.75" customHeight="1" thickBot="1" x14ac:dyDescent="0.3">
      <c r="D31" s="84"/>
    </row>
    <row r="32" spans="2:204" ht="30" customHeight="1" thickBot="1" x14ac:dyDescent="0.3">
      <c r="B32" s="114" t="str">
        <f>IF(B52="","",IF(StandScoreWelsh=B52,"X",""))</f>
        <v/>
      </c>
      <c r="C32" s="87"/>
      <c r="D32" s="19" t="str">
        <f>IF(D52="","",IF(StandScoreWelsh=D52,"X",""))</f>
        <v/>
      </c>
      <c r="E32" s="20"/>
      <c r="F32" s="20" t="str">
        <f>IF(F52="","",IF(StandScoreWelsh=F52,"X",""))</f>
        <v/>
      </c>
      <c r="G32" s="20"/>
      <c r="H32" s="20" t="str">
        <f>IF(H52="","",IF(StandScoreWelsh=H52,"X",""))</f>
        <v/>
      </c>
      <c r="I32" s="20"/>
      <c r="J32" s="20" t="str">
        <f>IF(J52="","",IF(StandScoreWelsh=J52,"X",""))</f>
        <v/>
      </c>
      <c r="K32" s="20"/>
      <c r="L32" s="20" t="str">
        <f>IF(L52="","",IF(StandScoreWelsh=L52,"X",""))</f>
        <v/>
      </c>
      <c r="M32" s="21"/>
      <c r="N32" s="23" t="str">
        <f>IF(N52="","",IF(StandScoreWelsh=N52,"X",""))</f>
        <v/>
      </c>
      <c r="O32" s="24"/>
      <c r="P32" s="24" t="str">
        <f>IF(P52="","",IF(StandScoreWelsh=P52,"X",""))</f>
        <v/>
      </c>
      <c r="Q32" s="24"/>
      <c r="R32" s="24" t="str">
        <f>IF(R52="","",IF(StandScoreWelsh=R52,"X",""))</f>
        <v/>
      </c>
      <c r="S32" s="24"/>
      <c r="T32" s="24" t="str">
        <f>IF(T52="","",IF(StandScoreWelsh=T52,"X",""))</f>
        <v/>
      </c>
      <c r="U32" s="24"/>
      <c r="V32" s="24" t="str">
        <f>IF(V52="","",IF(StandScoreWelsh=V52,"X",""))</f>
        <v/>
      </c>
      <c r="W32" s="24"/>
      <c r="X32" s="24" t="str">
        <f>IF(X52="","",IF(StandScoreWelsh=X52,"X",""))</f>
        <v/>
      </c>
      <c r="Y32" s="24"/>
      <c r="Z32" s="24" t="str">
        <f>IF(Z52="","",IF(StandScoreWelsh=Z52,"X",""))</f>
        <v/>
      </c>
      <c r="AA32" s="24"/>
      <c r="AB32" s="24" t="str">
        <f>IF(AB52="","",IF(StandScoreWelsh=AB52,"X",""))</f>
        <v/>
      </c>
      <c r="AC32" s="24"/>
      <c r="AD32" s="24" t="str">
        <f>IF(AD52="","",IF(StandScoreWelsh=AD52,"X",""))</f>
        <v/>
      </c>
      <c r="AE32" s="24"/>
      <c r="AF32" s="24" t="str">
        <f>IF(AF52="","",IF(StandScoreWelsh=AF52,"X",""))</f>
        <v/>
      </c>
      <c r="AG32" s="25"/>
      <c r="AH32" s="26" t="str">
        <f>IF(AH52="","",IF(StandScoreWelsh=AH52,"X",""))</f>
        <v/>
      </c>
      <c r="AI32" s="27"/>
      <c r="AJ32" s="27" t="str">
        <f>IF(AJ52="","",IF(StandScoreWelsh=AJ52,"X",""))</f>
        <v/>
      </c>
      <c r="AK32" s="27"/>
      <c r="AL32" s="27" t="str">
        <f>IF(AL52="","",IF(StandScoreWelsh=AL52,"X",""))</f>
        <v/>
      </c>
      <c r="AM32" s="27"/>
      <c r="AN32" s="27" t="str">
        <f>IF(AN52="","",IF(StandScoreWelsh=AN52,"X",""))</f>
        <v/>
      </c>
      <c r="AO32" s="27"/>
      <c r="AP32" s="27" t="str">
        <f>IF(AP52="","",IF(StandScoreWelsh=AP52,"X",""))</f>
        <v/>
      </c>
      <c r="AQ32" s="27"/>
      <c r="AR32" s="27" t="str">
        <f>IF(AR52="","",IF(StandScoreWelsh=AR52,"X",""))</f>
        <v/>
      </c>
      <c r="AS32" s="27"/>
      <c r="AT32" s="27" t="str">
        <f>IF(AT52="","",IF(StandScoreWelsh=AT52,"X",""))</f>
        <v/>
      </c>
      <c r="AU32" s="27"/>
      <c r="AV32" s="27" t="str">
        <f>IF(AV52="","",IF(StandScoreWelsh=AV52,"X",""))</f>
        <v/>
      </c>
      <c r="AW32" s="27"/>
      <c r="AX32" s="88" t="str">
        <f>IF(AX52="","",IF(StandScoreWelsh=AX52,"X",""))</f>
        <v/>
      </c>
      <c r="AY32" s="27"/>
      <c r="AZ32" s="27" t="str">
        <f>IF(AZ52="","",IF(StandScoreWelsh=AZ52,"X",""))</f>
        <v/>
      </c>
      <c r="BA32" s="27"/>
      <c r="BB32" s="27" t="str">
        <f>IF(BB52="","",IF(StandScoreWelsh=BB52,"X",""))</f>
        <v/>
      </c>
      <c r="BC32" s="27"/>
      <c r="BD32" s="27" t="str">
        <f>IF(BD52="","",IF(StandScoreWelsh=BD52,"X",""))</f>
        <v/>
      </c>
      <c r="BE32" s="27"/>
      <c r="BF32" s="27" t="str">
        <f>IF(BF52="","",IF(StandScoreWelsh=BF52,"X",""))</f>
        <v/>
      </c>
      <c r="BG32" s="27"/>
      <c r="BH32" s="27" t="str">
        <f>IF(BH52="","",IF(StandScoreWelsh=BH52,"X",""))</f>
        <v/>
      </c>
      <c r="BI32" s="27"/>
      <c r="BJ32" s="27" t="str">
        <f>IF(BJ52="","",IF(StandScoreWelsh=BJ52,"X",""))</f>
        <v/>
      </c>
      <c r="BK32" s="27"/>
      <c r="BL32" s="27" t="str">
        <f>IF(BL52="","",IF(StandScoreWelsh=BL52,"X",""))</f>
        <v/>
      </c>
      <c r="BM32" s="27"/>
      <c r="BN32" s="27" t="str">
        <f>IF(BN52="","",IF(StandScoreWelsh=BN52,"X",""))</f>
        <v/>
      </c>
      <c r="BO32" s="27"/>
      <c r="BP32" s="27" t="str">
        <f>IF(BP52="","",IF(StandScoreWelsh=BP52,"X",""))</f>
        <v/>
      </c>
      <c r="BQ32" s="27"/>
      <c r="BR32" s="27" t="str">
        <f>IF(BR52="","",IF(StandScoreWelsh=BR52,"X",""))</f>
        <v/>
      </c>
      <c r="BS32" s="27"/>
      <c r="BT32" s="27" t="str">
        <f>IF(BT52="","",IF(StandScoreWelsh=BT52,"X",""))</f>
        <v/>
      </c>
      <c r="BU32" s="27"/>
      <c r="BV32" s="27" t="str">
        <f>IF(BV52="","",IF(StandScoreWelsh=BV52,"X",""))</f>
        <v/>
      </c>
      <c r="BW32" s="27"/>
      <c r="BX32" s="27" t="str">
        <f>IF(BX52="","",IF(StandScoreWelsh=BX52,"X",""))</f>
        <v/>
      </c>
      <c r="BY32" s="27"/>
      <c r="BZ32" s="27" t="str">
        <f>IF(BZ52="","",IF(StandScoreWelsh=BZ52,"X",""))</f>
        <v/>
      </c>
      <c r="CA32" s="27"/>
      <c r="CB32" s="27" t="str">
        <f>IF(CB52="","",IF(StandScoreWelsh=CB52,"X",""))</f>
        <v/>
      </c>
      <c r="CC32" s="27"/>
      <c r="CD32" s="27" t="str">
        <f>IF(CD52="","",IF(StandScoreWelsh=CD52,"X",""))</f>
        <v/>
      </c>
      <c r="CE32" s="27"/>
      <c r="CF32" s="27" t="str">
        <f>IF(CF52="","",IF(StandScoreWelsh=CF52,"X",""))</f>
        <v/>
      </c>
      <c r="CG32" s="27"/>
      <c r="CH32" s="27" t="str">
        <f>IF(CH52="","",IF(StandScoreWelsh=CH52,"X",""))</f>
        <v/>
      </c>
      <c r="CI32" s="27"/>
      <c r="CJ32" s="27" t="str">
        <f>IF(CJ52="","",IF(StandScoreWelsh=CJ52,"X",""))</f>
        <v/>
      </c>
      <c r="CK32" s="27"/>
      <c r="CL32" s="27" t="str">
        <f>IF(CL52="","",IF(StandScoreWelsh=CL52,"X",""))</f>
        <v/>
      </c>
      <c r="CM32" s="27"/>
      <c r="CN32" s="27" t="str">
        <f>IF(CN52="","",IF(StandScoreWelsh=CN52,"X",""))</f>
        <v/>
      </c>
      <c r="CO32" s="27"/>
      <c r="CP32" s="27" t="str">
        <f>IF(CP52="","",IF(StandScoreWelsh=CP52,"X",""))</f>
        <v/>
      </c>
      <c r="CQ32" s="28"/>
      <c r="CR32" s="23" t="str">
        <f>IF(CR52="","",IF(StandScoreWelsh=CR52,"X",""))</f>
        <v/>
      </c>
      <c r="CS32" s="24"/>
      <c r="CT32" s="24" t="str">
        <f>IF(CT52="","",IF(StandScoreWelsh=CT52,"X",""))</f>
        <v/>
      </c>
      <c r="CU32" s="24"/>
      <c r="CV32" s="24" t="str">
        <f>IF(CV52="","",IF(StandScoreWelsh=CV52,"X",""))</f>
        <v/>
      </c>
      <c r="CW32" s="24"/>
      <c r="CX32" s="24" t="str">
        <f>IF(CX52="","",IF(StandScoreWelsh=CX52,"X",""))</f>
        <v/>
      </c>
      <c r="CY32" s="24"/>
      <c r="CZ32" s="24" t="str">
        <f>IF(CZ52="","",IF(StandScoreWelsh=CZ52,"X",""))</f>
        <v/>
      </c>
      <c r="DA32" s="24"/>
      <c r="DB32" s="24" t="str">
        <f>IF(DB52="","",IF(StandScoreWelsh=DB52,"X",""))</f>
        <v/>
      </c>
      <c r="DC32" s="24"/>
      <c r="DD32" s="24" t="str">
        <f>IF(DD52="","",IF(StandScoreWelsh=DD52,"X",""))</f>
        <v/>
      </c>
      <c r="DE32" s="24"/>
      <c r="DF32" s="24" t="str">
        <f>IF(DF52="","",IF(StandScoreWelsh=DF52,"X",""))</f>
        <v/>
      </c>
      <c r="DG32" s="24"/>
      <c r="DH32" s="24" t="str">
        <f>IF(DH52="","",IF(StandScoreWelsh=DH52,"X",""))</f>
        <v/>
      </c>
      <c r="DI32" s="24"/>
      <c r="DJ32" s="24" t="str">
        <f>IF(DJ52="","",IF(StandScoreWelsh=DJ52,"X",""))</f>
        <v/>
      </c>
      <c r="DK32" s="25"/>
      <c r="DL32" s="19" t="str">
        <f>IF(DL52="","",IF(StandScoreWelsh=DL52,"X",""))</f>
        <v/>
      </c>
      <c r="DM32" s="20"/>
      <c r="DN32" s="20" t="str">
        <f>IF(DN52="","",IF(StandScoreWelsh=DN52,"X",""))</f>
        <v/>
      </c>
      <c r="DO32" s="20"/>
      <c r="DP32" s="20" t="str">
        <f>IF(DP52="","",IF(StandScoreWelsh=DP52,"X",""))</f>
        <v/>
      </c>
      <c r="DQ32" s="20"/>
      <c r="DR32" s="20" t="str">
        <f>IF(DR52="","",IF(StandScoreWelsh=DR52,"X",""))</f>
        <v/>
      </c>
      <c r="DS32" s="20"/>
      <c r="DT32" s="20" t="str">
        <f>IF(DT52="","",IF(StandScoreWelsh=DT52,"X",""))</f>
        <v/>
      </c>
      <c r="DU32" s="20"/>
      <c r="DV32" s="20" t="str">
        <f>IF(DV52="","",IF(StandScoreWelsh=DV52,"X",""))</f>
        <v/>
      </c>
      <c r="DW32" s="20"/>
      <c r="DX32" s="20" t="str">
        <f>IF(DX52="","",IF(StandScoreWelsh=DX52,"X",""))</f>
        <v/>
      </c>
      <c r="DY32" s="20"/>
      <c r="DZ32" s="20" t="str">
        <f>IF(DZ52="","",IF(StandScoreWelsh=DZ52,"X",""))</f>
        <v/>
      </c>
      <c r="EA32" s="20"/>
      <c r="EB32" s="20" t="str">
        <f>IF(EB52="","",IF(StandScoreWelsh=EB52,"X",""))</f>
        <v/>
      </c>
      <c r="EC32" s="20"/>
      <c r="ED32" s="20" t="str">
        <f>IF(ED52="","",IF(StandScoreWelsh=ED52,"X",""))</f>
        <v/>
      </c>
      <c r="EE32" s="20"/>
      <c r="EF32" s="20" t="str">
        <f>IF(EF52="","",IF(StandScoreWelsh=EF52,"X",""))</f>
        <v/>
      </c>
      <c r="EG32" s="20"/>
      <c r="EH32" s="20" t="str">
        <f>IF(EH52="","",IF(StandScoreWelsh=EH52,"X",""))</f>
        <v/>
      </c>
      <c r="EI32" s="20"/>
      <c r="EJ32" s="20" t="str">
        <f>IF(EJ52="","",IF(StandScoreWelsh=EJ52,"X",""))</f>
        <v/>
      </c>
      <c r="EK32" s="20"/>
      <c r="EL32" s="20" t="str">
        <f>IF(EL52="","",IF(StandScoreWelsh=EL52,"X",""))</f>
        <v/>
      </c>
      <c r="EM32" s="20"/>
      <c r="EN32" s="20" t="str">
        <f>IF(EN52="","",IF(StandScoreWelsh=EN52,"X",""))</f>
        <v/>
      </c>
      <c r="EO32" s="22"/>
      <c r="EP32" s="87"/>
      <c r="EQ32" s="114" t="str">
        <f>IF(EQ56="","",IF(StandScoreWelsh=EQ56,"X",""))</f>
        <v/>
      </c>
      <c r="ER32" s="87"/>
    </row>
    <row r="33" spans="2:148" hidden="1" x14ac:dyDescent="0.25">
      <c r="D33" s="84"/>
    </row>
    <row r="34" spans="2:148" x14ac:dyDescent="0.25">
      <c r="D34" s="115" t="s">
        <v>5</v>
      </c>
      <c r="E34" s="115"/>
      <c r="F34" s="115"/>
      <c r="G34" s="115"/>
      <c r="H34" s="115"/>
      <c r="I34" s="115"/>
      <c r="J34" s="115"/>
      <c r="K34" s="115"/>
      <c r="L34" s="115"/>
      <c r="M34" s="115"/>
      <c r="N34" s="116" t="s">
        <v>6</v>
      </c>
      <c r="O34" s="116"/>
      <c r="P34" s="116"/>
      <c r="Q34" s="116"/>
      <c r="R34" s="116"/>
      <c r="S34" s="116"/>
      <c r="T34" s="116"/>
      <c r="U34" s="116"/>
      <c r="V34" s="116"/>
      <c r="W34" s="116"/>
      <c r="X34" s="116"/>
      <c r="Y34" s="116"/>
      <c r="Z34" s="116"/>
      <c r="AA34" s="116"/>
      <c r="AB34" s="116"/>
      <c r="AC34" s="116"/>
      <c r="AD34" s="116"/>
      <c r="AE34" s="116"/>
      <c r="AF34" s="116"/>
      <c r="AG34" s="116"/>
      <c r="AH34" s="116" t="s">
        <v>7</v>
      </c>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16"/>
      <c r="CA34" s="116"/>
      <c r="CB34" s="116"/>
      <c r="CC34" s="116"/>
      <c r="CD34" s="116"/>
      <c r="CE34" s="116"/>
      <c r="CF34" s="116"/>
      <c r="CG34" s="116"/>
      <c r="CH34" s="116"/>
      <c r="CI34" s="116"/>
      <c r="CJ34" s="116"/>
      <c r="CK34" s="116"/>
      <c r="CL34" s="116"/>
      <c r="CM34" s="116"/>
      <c r="CN34" s="116"/>
      <c r="CO34" s="116"/>
      <c r="CP34" s="116"/>
      <c r="CQ34" s="116"/>
      <c r="CR34" s="116" t="s">
        <v>8</v>
      </c>
      <c r="CS34" s="116"/>
      <c r="CT34" s="116"/>
      <c r="CU34" s="116"/>
      <c r="CV34" s="116"/>
      <c r="CW34" s="116"/>
      <c r="CX34" s="116"/>
      <c r="CY34" s="116"/>
      <c r="CZ34" s="116"/>
      <c r="DA34" s="116"/>
      <c r="DB34" s="116"/>
      <c r="DC34" s="116"/>
      <c r="DD34" s="116"/>
      <c r="DE34" s="116"/>
      <c r="DF34" s="116"/>
      <c r="DG34" s="116"/>
      <c r="DH34" s="116"/>
      <c r="DI34" s="116"/>
      <c r="DJ34" s="116"/>
      <c r="DK34" s="116"/>
      <c r="DL34" s="116" t="s">
        <v>9</v>
      </c>
      <c r="DM34" s="116"/>
      <c r="DN34" s="116"/>
      <c r="DO34" s="116"/>
      <c r="DP34" s="116"/>
      <c r="DQ34" s="116"/>
      <c r="DR34" s="116"/>
      <c r="DS34" s="116"/>
      <c r="DT34" s="116"/>
      <c r="DU34" s="116"/>
      <c r="DV34" s="116"/>
      <c r="DW34" s="116"/>
      <c r="DX34" s="116"/>
      <c r="DY34" s="116"/>
      <c r="DZ34" s="116"/>
      <c r="EA34" s="116"/>
      <c r="EB34" s="116"/>
      <c r="EC34" s="116"/>
      <c r="ED34" s="116"/>
      <c r="EE34" s="116"/>
      <c r="EF34" s="116"/>
      <c r="EG34" s="116"/>
      <c r="EH34" s="116"/>
      <c r="EI34" s="116"/>
      <c r="EJ34" s="116"/>
      <c r="EK34" s="116"/>
      <c r="EL34" s="116"/>
      <c r="EM34" s="116"/>
      <c r="EN34" s="116"/>
      <c r="EO34" s="116"/>
    </row>
    <row r="35" spans="2:148" ht="18.75" thickBot="1" x14ac:dyDescent="0.3">
      <c r="D35" s="84"/>
      <c r="E35" s="90"/>
      <c r="F35" s="90"/>
      <c r="G35" s="90"/>
      <c r="H35" s="90"/>
      <c r="I35" s="90"/>
      <c r="J35" s="90"/>
      <c r="K35" s="90"/>
      <c r="L35" s="90"/>
      <c r="M35" s="90"/>
      <c r="N35" s="90"/>
    </row>
    <row r="36" spans="2:148" ht="21" thickBot="1" x14ac:dyDescent="0.3">
      <c r="D36" s="93" t="s">
        <v>62</v>
      </c>
      <c r="CO36" s="129" t="str">
        <f>IF(StandScoreReas&lt;&gt;"",StandScoreReas,"")</f>
        <v/>
      </c>
      <c r="CP36" s="130"/>
      <c r="CQ36" s="130"/>
      <c r="CR36" s="130"/>
      <c r="CS36" s="130"/>
      <c r="CT36" s="130"/>
      <c r="CU36" s="130"/>
      <c r="CV36" s="130"/>
      <c r="CW36" s="130"/>
      <c r="CX36" s="130"/>
      <c r="CY36" s="130"/>
      <c r="CZ36" s="130"/>
      <c r="DA36" s="130"/>
      <c r="DB36" s="130"/>
      <c r="DC36" s="131"/>
    </row>
    <row r="37" spans="2:148" ht="9.75" customHeight="1" thickBot="1" x14ac:dyDescent="0.3">
      <c r="D37" s="84"/>
    </row>
    <row r="38" spans="2:148" ht="29.25" customHeight="1" thickBot="1" x14ac:dyDescent="0.3">
      <c r="B38" s="114" t="str">
        <f>IF(B56="","",IF(StandScoreReas=B56,"X",""))</f>
        <v/>
      </c>
      <c r="C38" s="87"/>
      <c r="D38" s="19" t="str">
        <f>IF(D56="","",IF(StandScoreReas=D56,"X",""))</f>
        <v/>
      </c>
      <c r="E38" s="20"/>
      <c r="F38" s="20" t="str">
        <f>IF(F56="","",IF(StandScoreReas=F56,"X",""))</f>
        <v/>
      </c>
      <c r="G38" s="20"/>
      <c r="H38" s="20" t="str">
        <f>IF(H56="","",IF(StandScoreReas=H56,"X",""))</f>
        <v/>
      </c>
      <c r="I38" s="20"/>
      <c r="J38" s="20" t="str">
        <f>IF(J56="","",IF(StandScoreReas=J56,"X",""))</f>
        <v/>
      </c>
      <c r="K38" s="20"/>
      <c r="L38" s="20" t="str">
        <f>IF(L56="","",IF(StandScoreReas=L56,"X",""))</f>
        <v/>
      </c>
      <c r="M38" s="21"/>
      <c r="N38" s="23" t="str">
        <f>IF(N56="","",IF(StandScoreReas=N56,"X",""))</f>
        <v/>
      </c>
      <c r="O38" s="24"/>
      <c r="P38" s="24" t="str">
        <f>IF(P56="","",IF(StandScoreReas=P56,"X",""))</f>
        <v/>
      </c>
      <c r="Q38" s="24"/>
      <c r="R38" s="24" t="str">
        <f>IF(R56="","",IF(StandScoreReas=R56,"X",""))</f>
        <v/>
      </c>
      <c r="S38" s="24"/>
      <c r="T38" s="24" t="str">
        <f>IF(T56="","",IF(StandScoreReas=T56,"X",""))</f>
        <v/>
      </c>
      <c r="U38" s="24"/>
      <c r="V38" s="24" t="str">
        <f>IF(V56="","",IF(StandScoreReas=V56,"X",""))</f>
        <v/>
      </c>
      <c r="W38" s="24"/>
      <c r="X38" s="24" t="str">
        <f>IF(X56="","",IF(StandScoreReas=X56,"X",""))</f>
        <v/>
      </c>
      <c r="Y38" s="24"/>
      <c r="Z38" s="24" t="str">
        <f>IF(Z56="","",IF(StandScoreReas=Z56,"X",""))</f>
        <v/>
      </c>
      <c r="AA38" s="24"/>
      <c r="AB38" s="24" t="str">
        <f>IF(AB56="","",IF(StandScoreReas=AB56,"X",""))</f>
        <v/>
      </c>
      <c r="AC38" s="24"/>
      <c r="AD38" s="24" t="str">
        <f>IF(AD56="","",IF(StandScoreReas=AD56,"X",""))</f>
        <v/>
      </c>
      <c r="AE38" s="24"/>
      <c r="AF38" s="24" t="str">
        <f>IF(AF56="","",IF(StandScoreReas=AF56,"X",""))</f>
        <v/>
      </c>
      <c r="AG38" s="25"/>
      <c r="AH38" s="26" t="str">
        <f>IF(AH56="","",IF(StandScoreReas=AH56,"X",""))</f>
        <v/>
      </c>
      <c r="AI38" s="27"/>
      <c r="AJ38" s="27" t="str">
        <f>IF(AJ56="","",IF(StandScoreReas=AJ56,"X",""))</f>
        <v/>
      </c>
      <c r="AK38" s="27"/>
      <c r="AL38" s="27" t="str">
        <f>IF(AL56="","",IF(StandScoreReas=AL56,"X",""))</f>
        <v/>
      </c>
      <c r="AM38" s="27"/>
      <c r="AN38" s="27" t="str">
        <f>IF(AN56="","",IF(StandScoreReas=AN56,"X",""))</f>
        <v/>
      </c>
      <c r="AO38" s="27"/>
      <c r="AP38" s="27" t="str">
        <f>IF(AP56="","",IF(StandScoreReas=AP56,"X",""))</f>
        <v/>
      </c>
      <c r="AQ38" s="27"/>
      <c r="AR38" s="27" t="str">
        <f>IF(AR56="","",IF(StandScoreReas=AR56,"X",""))</f>
        <v/>
      </c>
      <c r="AS38" s="27"/>
      <c r="AT38" s="27" t="str">
        <f>IF(AT56="","",IF(StandScoreReas=AT56,"X",""))</f>
        <v/>
      </c>
      <c r="AU38" s="27"/>
      <c r="AV38" s="27" t="str">
        <f>IF(AV56="","",IF(StandScoreReas=AV56,"X",""))</f>
        <v/>
      </c>
      <c r="AW38" s="27"/>
      <c r="AX38" s="88" t="str">
        <f>IF(AX56="","",IF(StandScoreReas=AX56,"X",""))</f>
        <v/>
      </c>
      <c r="AY38" s="27"/>
      <c r="AZ38" s="27" t="str">
        <f>IF(AZ56="","",IF(StandScoreReas=AZ56,"X",""))</f>
        <v/>
      </c>
      <c r="BA38" s="27"/>
      <c r="BB38" s="27" t="str">
        <f>IF(BB56="","",IF(StandScoreReas=BB56,"X",""))</f>
        <v/>
      </c>
      <c r="BC38" s="27"/>
      <c r="BD38" s="27" t="str">
        <f>IF(BD56="","",IF(StandScoreReas=BD56,"X",""))</f>
        <v/>
      </c>
      <c r="BE38" s="27"/>
      <c r="BF38" s="27" t="str">
        <f>IF(BF56="","",IF(StandScoreReas=BF56,"X",""))</f>
        <v/>
      </c>
      <c r="BG38" s="27"/>
      <c r="BH38" s="27" t="str">
        <f>IF(BH56="","",IF(StandScoreReas=BH56,"X",""))</f>
        <v/>
      </c>
      <c r="BI38" s="27"/>
      <c r="BJ38" s="27" t="str">
        <f>IF(BJ56="","",IF(StandScoreReas=BJ56,"X",""))</f>
        <v/>
      </c>
      <c r="BK38" s="27"/>
      <c r="BL38" s="27" t="str">
        <f>IF(BL56="","",IF(StandScoreReas=BL56,"X",""))</f>
        <v/>
      </c>
      <c r="BM38" s="27"/>
      <c r="BN38" s="27" t="str">
        <f>IF(BN56="","",IF(StandScoreReas=BN56,"X",""))</f>
        <v/>
      </c>
      <c r="BO38" s="27"/>
      <c r="BP38" s="27" t="str">
        <f>IF(BP56="","",IF(StandScoreReas=BP56,"X",""))</f>
        <v/>
      </c>
      <c r="BQ38" s="27"/>
      <c r="BR38" s="27" t="str">
        <f>IF(BR56="","",IF(StandScoreReas=BR56,"X",""))</f>
        <v/>
      </c>
      <c r="BS38" s="27"/>
      <c r="BT38" s="27" t="str">
        <f>IF(BT56="","",IF(StandScoreReas=BT56,"X",""))</f>
        <v/>
      </c>
      <c r="BU38" s="27"/>
      <c r="BV38" s="27" t="str">
        <f>IF(BV56="","",IF(StandScoreReas=BV56,"X",""))</f>
        <v/>
      </c>
      <c r="BW38" s="27"/>
      <c r="BX38" s="27" t="str">
        <f>IF(BX56="","",IF(StandScoreReas=BX56,"X",""))</f>
        <v/>
      </c>
      <c r="BY38" s="27"/>
      <c r="BZ38" s="27" t="str">
        <f>IF(BZ56="","",IF(StandScoreReas=BZ56,"X",""))</f>
        <v/>
      </c>
      <c r="CA38" s="27"/>
      <c r="CB38" s="27" t="str">
        <f>IF(CB56="","",IF(StandScoreReas=CB56,"X",""))</f>
        <v/>
      </c>
      <c r="CC38" s="27"/>
      <c r="CD38" s="27" t="str">
        <f>IF(CD56="","",IF(StandScoreReas=CD56,"X",""))</f>
        <v/>
      </c>
      <c r="CE38" s="27"/>
      <c r="CF38" s="27" t="str">
        <f>IF(CF56="","",IF(StandScoreReas=CF56,"X",""))</f>
        <v/>
      </c>
      <c r="CG38" s="27"/>
      <c r="CH38" s="27" t="str">
        <f>IF(CH56="","",IF(StandScoreReas=CH56,"X",""))</f>
        <v/>
      </c>
      <c r="CI38" s="27"/>
      <c r="CJ38" s="27" t="str">
        <f>IF(CJ56="","",IF(StandScoreReas=CJ56,"X",""))</f>
        <v/>
      </c>
      <c r="CK38" s="27"/>
      <c r="CL38" s="27" t="str">
        <f>IF(CL56="","",IF(StandScoreReas=CL56,"X",""))</f>
        <v/>
      </c>
      <c r="CM38" s="27"/>
      <c r="CN38" s="27" t="str">
        <f>IF(CN56="","",IF(StandScoreReas=CN56,"X",""))</f>
        <v/>
      </c>
      <c r="CO38" s="27"/>
      <c r="CP38" s="27" t="str">
        <f>IF(CP56="","",IF(StandScoreReas=CP56,"X",""))</f>
        <v/>
      </c>
      <c r="CQ38" s="28"/>
      <c r="CR38" s="23" t="str">
        <f>IF(CR56="","",IF(StandScoreReas=CR56,"X",""))</f>
        <v/>
      </c>
      <c r="CS38" s="24"/>
      <c r="CT38" s="24" t="str">
        <f>IF(CT56="","",IF(StandScoreReas=CT56,"X",""))</f>
        <v/>
      </c>
      <c r="CU38" s="24"/>
      <c r="CV38" s="24" t="str">
        <f>IF(CV56="","",IF(StandScoreReas=CV56,"X",""))</f>
        <v/>
      </c>
      <c r="CW38" s="24"/>
      <c r="CX38" s="24" t="str">
        <f>IF(CX56="","",IF(StandScoreReas=CX56,"X",""))</f>
        <v/>
      </c>
      <c r="CY38" s="24"/>
      <c r="CZ38" s="24" t="str">
        <f>IF(CZ56="","",IF(StandScoreReas=CZ56,"X",""))</f>
        <v/>
      </c>
      <c r="DA38" s="24"/>
      <c r="DB38" s="24" t="str">
        <f>IF(DB56="","",IF(StandScoreReas=DB56,"X",""))</f>
        <v/>
      </c>
      <c r="DC38" s="24"/>
      <c r="DD38" s="24" t="str">
        <f>IF(DD56="","",IF(StandScoreReas=DD56,"X",""))</f>
        <v/>
      </c>
      <c r="DE38" s="24"/>
      <c r="DF38" s="24" t="str">
        <f>IF(DF56="","",IF(StandScoreReas=DF56,"X",""))</f>
        <v/>
      </c>
      <c r="DG38" s="24"/>
      <c r="DH38" s="24" t="str">
        <f>IF(DH56="","",IF(StandScoreReas=DH56,"X",""))</f>
        <v/>
      </c>
      <c r="DI38" s="24"/>
      <c r="DJ38" s="24" t="str">
        <f>IF(DJ56="","",IF(StandScoreReas=DJ56,"X",""))</f>
        <v/>
      </c>
      <c r="DK38" s="25"/>
      <c r="DL38" s="19" t="str">
        <f>IF(DL56="","",IF(StandScoreReas=DL56,"X",""))</f>
        <v/>
      </c>
      <c r="DM38" s="20"/>
      <c r="DN38" s="20" t="str">
        <f>IF(DN56="","",IF(StandScoreReas=DN56,"X",""))</f>
        <v/>
      </c>
      <c r="DO38" s="20"/>
      <c r="DP38" s="20" t="str">
        <f>IF(DP56="","",IF(StandScoreReas=DP56,"X",""))</f>
        <v/>
      </c>
      <c r="DQ38" s="20"/>
      <c r="DR38" s="20" t="str">
        <f>IF(DR56="","",IF(StandScoreReas=DR56,"X",""))</f>
        <v/>
      </c>
      <c r="DS38" s="20"/>
      <c r="DT38" s="20" t="str">
        <f>IF(DT56="","",IF(StandScoreReas=DT56,"X",""))</f>
        <v/>
      </c>
      <c r="DU38" s="20"/>
      <c r="DV38" s="20" t="str">
        <f>IF(DV56="","",IF(StandScoreReas=DV56,"X",""))</f>
        <v/>
      </c>
      <c r="DW38" s="20"/>
      <c r="DX38" s="20" t="str">
        <f>IF(DX56="","",IF(StandScoreReas=DX56,"X",""))</f>
        <v/>
      </c>
      <c r="DY38" s="20"/>
      <c r="DZ38" s="20" t="str">
        <f>IF(DZ56="","",IF(StandScoreReas=DZ56,"X",""))</f>
        <v/>
      </c>
      <c r="EA38" s="20"/>
      <c r="EB38" s="20" t="str">
        <f>IF(EB56="","",IF(StandScoreReas=EB56,"X",""))</f>
        <v/>
      </c>
      <c r="EC38" s="20"/>
      <c r="ED38" s="20" t="str">
        <f>IF(ED56="","",IF(StandScoreReas=ED56,"X",""))</f>
        <v/>
      </c>
      <c r="EE38" s="20"/>
      <c r="EF38" s="20" t="str">
        <f>IF(EF56="","",IF(StandScoreReas=EF56,"X",""))</f>
        <v/>
      </c>
      <c r="EG38" s="20"/>
      <c r="EH38" s="20" t="str">
        <f>IF(EH56="","",IF(StandScoreReas=EH56,"X",""))</f>
        <v/>
      </c>
      <c r="EI38" s="20"/>
      <c r="EJ38" s="20" t="str">
        <f>IF(EJ56="","",IF(StandScoreReas=EJ56,"X",""))</f>
        <v/>
      </c>
      <c r="EK38" s="20"/>
      <c r="EL38" s="20" t="str">
        <f>IF(EL56="","",IF(StandScoreReas=EL56,"X",""))</f>
        <v/>
      </c>
      <c r="EM38" s="20"/>
      <c r="EN38" s="20" t="str">
        <f>IF(EN56="","",IF(StandScoreReas=EN56,"X",""))</f>
        <v/>
      </c>
      <c r="EO38" s="22"/>
      <c r="EP38" s="87"/>
      <c r="EQ38" s="114" t="str">
        <f>IF(EQ56="","",IF(StandScoreReas=EQ56,"X",""))</f>
        <v/>
      </c>
      <c r="ER38" s="87"/>
    </row>
    <row r="39" spans="2:148" hidden="1" x14ac:dyDescent="0.25">
      <c r="D39" s="84"/>
    </row>
    <row r="40" spans="2:148" x14ac:dyDescent="0.25">
      <c r="D40" s="115" t="s">
        <v>5</v>
      </c>
      <c r="E40" s="115"/>
      <c r="F40" s="115"/>
      <c r="G40" s="115"/>
      <c r="H40" s="115"/>
      <c r="I40" s="115"/>
      <c r="J40" s="115"/>
      <c r="K40" s="115"/>
      <c r="L40" s="115"/>
      <c r="M40" s="115"/>
      <c r="N40" s="116" t="s">
        <v>6</v>
      </c>
      <c r="O40" s="116"/>
      <c r="P40" s="116"/>
      <c r="Q40" s="116"/>
      <c r="R40" s="116"/>
      <c r="S40" s="116"/>
      <c r="T40" s="116"/>
      <c r="U40" s="116"/>
      <c r="V40" s="116"/>
      <c r="W40" s="116"/>
      <c r="X40" s="116"/>
      <c r="Y40" s="116"/>
      <c r="Z40" s="116"/>
      <c r="AA40" s="116"/>
      <c r="AB40" s="116"/>
      <c r="AC40" s="116"/>
      <c r="AD40" s="116"/>
      <c r="AE40" s="116"/>
      <c r="AF40" s="116"/>
      <c r="AG40" s="116"/>
      <c r="AH40" s="116" t="s">
        <v>7</v>
      </c>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t="s">
        <v>8</v>
      </c>
      <c r="CS40" s="116"/>
      <c r="CT40" s="116"/>
      <c r="CU40" s="116"/>
      <c r="CV40" s="116"/>
      <c r="CW40" s="116"/>
      <c r="CX40" s="116"/>
      <c r="CY40" s="116"/>
      <c r="CZ40" s="116"/>
      <c r="DA40" s="116"/>
      <c r="DB40" s="116"/>
      <c r="DC40" s="116"/>
      <c r="DD40" s="116"/>
      <c r="DE40" s="116"/>
      <c r="DF40" s="116"/>
      <c r="DG40" s="116"/>
      <c r="DH40" s="116"/>
      <c r="DI40" s="116"/>
      <c r="DJ40" s="116"/>
      <c r="DK40" s="116"/>
      <c r="DL40" s="116" t="s">
        <v>9</v>
      </c>
      <c r="DM40" s="116"/>
      <c r="DN40" s="116"/>
      <c r="DO40" s="116"/>
      <c r="DP40" s="116"/>
      <c r="DQ40" s="116"/>
      <c r="DR40" s="116"/>
      <c r="DS40" s="116"/>
      <c r="DT40" s="116"/>
      <c r="DU40" s="116"/>
      <c r="DV40" s="116"/>
      <c r="DW40" s="116"/>
      <c r="DX40" s="116"/>
      <c r="DY40" s="116"/>
      <c r="DZ40" s="116"/>
      <c r="EA40" s="116"/>
      <c r="EB40" s="116"/>
      <c r="EC40" s="116"/>
      <c r="ED40" s="116"/>
      <c r="EE40" s="116"/>
      <c r="EF40" s="116"/>
      <c r="EG40" s="116"/>
      <c r="EH40" s="116"/>
      <c r="EI40" s="116"/>
      <c r="EJ40" s="116"/>
      <c r="EK40" s="116"/>
      <c r="EL40" s="116"/>
      <c r="EM40" s="116"/>
      <c r="EN40" s="116"/>
      <c r="EO40" s="116"/>
    </row>
    <row r="41" spans="2:148" x14ac:dyDescent="0.25">
      <c r="D41" s="84"/>
    </row>
    <row r="42" spans="2:148" x14ac:dyDescent="0.25">
      <c r="D42" s="84"/>
    </row>
    <row r="43" spans="2:148" x14ac:dyDescent="0.25">
      <c r="D43" s="84"/>
    </row>
    <row r="44" spans="2:148" x14ac:dyDescent="0.25">
      <c r="D44" s="86"/>
    </row>
    <row r="45" spans="2:148" x14ac:dyDescent="0.25">
      <c r="D45" s="85"/>
    </row>
    <row r="46" spans="2:148" x14ac:dyDescent="0.25">
      <c r="D46" s="84"/>
    </row>
    <row r="50" spans="2:147" hidden="1" x14ac:dyDescent="0.25">
      <c r="B50" s="9" t="s">
        <v>38</v>
      </c>
      <c r="D50" s="9">
        <v>70</v>
      </c>
      <c r="F50" s="9">
        <v>71</v>
      </c>
      <c r="H50" s="9">
        <v>72</v>
      </c>
      <c r="J50" s="9">
        <v>73</v>
      </c>
      <c r="L50" s="9">
        <v>74</v>
      </c>
      <c r="N50" s="9">
        <v>75</v>
      </c>
      <c r="P50" s="9">
        <v>76</v>
      </c>
      <c r="R50" s="9">
        <v>77</v>
      </c>
      <c r="T50" s="9">
        <v>78</v>
      </c>
      <c r="V50" s="9">
        <v>79</v>
      </c>
      <c r="X50" s="9">
        <v>80</v>
      </c>
      <c r="Z50" s="9">
        <v>81</v>
      </c>
      <c r="AB50" s="9">
        <v>82</v>
      </c>
      <c r="AD50" s="9">
        <v>83</v>
      </c>
      <c r="AF50" s="9">
        <v>84</v>
      </c>
      <c r="AH50" s="9">
        <v>85</v>
      </c>
      <c r="AJ50" s="9">
        <v>86</v>
      </c>
      <c r="AL50" s="9">
        <v>87</v>
      </c>
      <c r="AN50" s="9">
        <v>88</v>
      </c>
      <c r="AP50" s="9">
        <v>89</v>
      </c>
      <c r="AR50" s="9">
        <v>90</v>
      </c>
      <c r="AT50" s="9">
        <v>91</v>
      </c>
      <c r="AV50" s="9">
        <v>92</v>
      </c>
      <c r="AX50" s="9">
        <v>93</v>
      </c>
      <c r="AZ50" s="9">
        <v>94</v>
      </c>
      <c r="BB50" s="9">
        <v>95</v>
      </c>
      <c r="BD50" s="9">
        <v>96</v>
      </c>
      <c r="BF50" s="9">
        <v>97</v>
      </c>
      <c r="BH50" s="9">
        <v>98</v>
      </c>
      <c r="BJ50" s="9">
        <v>99</v>
      </c>
      <c r="BL50" s="9">
        <v>100</v>
      </c>
      <c r="BN50" s="9">
        <v>101</v>
      </c>
      <c r="BP50" s="9">
        <v>102</v>
      </c>
      <c r="BR50" s="9">
        <v>103</v>
      </c>
      <c r="BT50" s="9">
        <v>104</v>
      </c>
      <c r="BV50" s="9">
        <v>105</v>
      </c>
      <c r="BX50" s="9">
        <v>106</v>
      </c>
      <c r="BZ50" s="9">
        <v>107</v>
      </c>
      <c r="CB50" s="9">
        <v>108</v>
      </c>
      <c r="CD50" s="9">
        <v>109</v>
      </c>
      <c r="CF50" s="9">
        <v>110</v>
      </c>
      <c r="CH50" s="9">
        <v>111</v>
      </c>
      <c r="CJ50" s="9">
        <v>112</v>
      </c>
      <c r="CL50" s="9">
        <v>113</v>
      </c>
      <c r="CN50" s="9">
        <v>114</v>
      </c>
      <c r="CP50" s="9">
        <v>115</v>
      </c>
      <c r="CR50" s="9">
        <v>116</v>
      </c>
      <c r="CT50" s="9">
        <v>117</v>
      </c>
      <c r="CV50" s="9">
        <v>118</v>
      </c>
      <c r="CX50" s="9">
        <v>119</v>
      </c>
      <c r="CZ50" s="9">
        <v>120</v>
      </c>
      <c r="DB50" s="9">
        <v>121</v>
      </c>
      <c r="DD50" s="9">
        <v>122</v>
      </c>
      <c r="DF50" s="9">
        <v>123</v>
      </c>
      <c r="DH50" s="9">
        <v>124</v>
      </c>
      <c r="DJ50" s="9">
        <v>125</v>
      </c>
      <c r="DL50" s="9">
        <v>126</v>
      </c>
      <c r="DN50" s="9">
        <v>127</v>
      </c>
      <c r="DP50" s="9">
        <v>128</v>
      </c>
      <c r="DR50" s="9">
        <v>129</v>
      </c>
      <c r="DT50" s="9">
        <v>130</v>
      </c>
      <c r="DV50" s="9">
        <v>131</v>
      </c>
      <c r="DX50" s="9">
        <v>132</v>
      </c>
      <c r="DZ50" s="9">
        <v>133</v>
      </c>
      <c r="EB50" s="9">
        <v>134</v>
      </c>
      <c r="ED50" s="9">
        <v>135</v>
      </c>
      <c r="EF50" s="9">
        <v>136</v>
      </c>
      <c r="EH50" s="9">
        <v>137</v>
      </c>
      <c r="EJ50" s="9">
        <v>138</v>
      </c>
      <c r="EL50" s="9">
        <v>139</v>
      </c>
      <c r="EN50" s="9">
        <v>140</v>
      </c>
      <c r="EQ50" s="9" t="s">
        <v>21</v>
      </c>
    </row>
    <row r="51" spans="2:147" hidden="1" x14ac:dyDescent="0.25"/>
    <row r="52" spans="2:147" hidden="1" x14ac:dyDescent="0.25">
      <c r="B52" s="9" t="s">
        <v>38</v>
      </c>
      <c r="D52" s="9">
        <v>70</v>
      </c>
      <c r="F52" s="9">
        <v>71</v>
      </c>
      <c r="H52" s="9">
        <v>72</v>
      </c>
      <c r="J52" s="9">
        <v>73</v>
      </c>
      <c r="L52" s="9">
        <v>74</v>
      </c>
      <c r="N52" s="9">
        <v>75</v>
      </c>
      <c r="P52" s="9">
        <v>76</v>
      </c>
      <c r="R52" s="9">
        <v>77</v>
      </c>
      <c r="T52" s="9">
        <v>78</v>
      </c>
      <c r="V52" s="9">
        <v>79</v>
      </c>
      <c r="X52" s="9">
        <v>80</v>
      </c>
      <c r="Z52" s="9">
        <v>81</v>
      </c>
      <c r="AB52" s="9">
        <v>82</v>
      </c>
      <c r="AD52" s="9">
        <v>83</v>
      </c>
      <c r="AF52" s="9">
        <v>84</v>
      </c>
      <c r="AH52" s="9">
        <v>85</v>
      </c>
      <c r="AJ52" s="9">
        <v>86</v>
      </c>
      <c r="AL52" s="9">
        <v>87</v>
      </c>
      <c r="AN52" s="9">
        <v>88</v>
      </c>
      <c r="AP52" s="9">
        <v>89</v>
      </c>
      <c r="AR52" s="9">
        <v>90</v>
      </c>
      <c r="AT52" s="9">
        <v>91</v>
      </c>
      <c r="AV52" s="9">
        <v>92</v>
      </c>
      <c r="AX52" s="9">
        <v>93</v>
      </c>
      <c r="AZ52" s="9">
        <v>94</v>
      </c>
      <c r="BB52" s="9">
        <v>95</v>
      </c>
      <c r="BD52" s="9">
        <v>96</v>
      </c>
      <c r="BF52" s="9">
        <v>97</v>
      </c>
      <c r="BH52" s="9">
        <v>98</v>
      </c>
      <c r="BJ52" s="9">
        <v>99</v>
      </c>
      <c r="BL52" s="9">
        <v>100</v>
      </c>
      <c r="BN52" s="9">
        <v>101</v>
      </c>
      <c r="BP52" s="9">
        <v>102</v>
      </c>
      <c r="BR52" s="9">
        <v>103</v>
      </c>
      <c r="BT52" s="9">
        <v>104</v>
      </c>
      <c r="BV52" s="9">
        <v>105</v>
      </c>
      <c r="BX52" s="9">
        <v>106</v>
      </c>
      <c r="BZ52" s="9">
        <v>107</v>
      </c>
      <c r="CB52" s="9">
        <v>108</v>
      </c>
      <c r="CD52" s="9">
        <v>109</v>
      </c>
      <c r="CF52" s="9">
        <v>110</v>
      </c>
      <c r="CH52" s="9">
        <v>111</v>
      </c>
      <c r="CJ52" s="9">
        <v>112</v>
      </c>
      <c r="CL52" s="9">
        <v>113</v>
      </c>
      <c r="CN52" s="9">
        <v>114</v>
      </c>
      <c r="CP52" s="9">
        <v>115</v>
      </c>
      <c r="CR52" s="9">
        <v>116</v>
      </c>
      <c r="CT52" s="9">
        <v>117</v>
      </c>
      <c r="CV52" s="9">
        <v>118</v>
      </c>
      <c r="CX52" s="9">
        <v>119</v>
      </c>
      <c r="CZ52" s="9">
        <v>120</v>
      </c>
      <c r="DB52" s="9">
        <v>121</v>
      </c>
      <c r="DD52" s="9">
        <v>122</v>
      </c>
      <c r="DF52" s="9">
        <v>123</v>
      </c>
      <c r="DH52" s="9">
        <v>124</v>
      </c>
      <c r="DJ52" s="9">
        <v>125</v>
      </c>
      <c r="DL52" s="9">
        <v>126</v>
      </c>
      <c r="DN52" s="9">
        <v>127</v>
      </c>
      <c r="DP52" s="9">
        <v>128</v>
      </c>
      <c r="DR52" s="9">
        <v>129</v>
      </c>
      <c r="DT52" s="9">
        <v>130</v>
      </c>
      <c r="DV52" s="9">
        <v>131</v>
      </c>
      <c r="DX52" s="9">
        <v>132</v>
      </c>
      <c r="DZ52" s="9">
        <v>133</v>
      </c>
      <c r="EB52" s="9">
        <v>134</v>
      </c>
      <c r="ED52" s="9">
        <v>135</v>
      </c>
      <c r="EF52" s="9">
        <v>136</v>
      </c>
      <c r="EH52" s="9">
        <v>137</v>
      </c>
      <c r="EJ52" s="9">
        <v>138</v>
      </c>
      <c r="EL52" s="9">
        <v>139</v>
      </c>
      <c r="EN52" s="9">
        <v>140</v>
      </c>
      <c r="EQ52" s="9" t="s">
        <v>21</v>
      </c>
    </row>
    <row r="53" spans="2:147" hidden="1" x14ac:dyDescent="0.25"/>
    <row r="54" spans="2:147" hidden="1" x14ac:dyDescent="0.25">
      <c r="B54" s="9" t="s">
        <v>38</v>
      </c>
      <c r="D54" s="9">
        <v>70</v>
      </c>
      <c r="F54" s="9">
        <v>71</v>
      </c>
      <c r="H54" s="9">
        <v>72</v>
      </c>
      <c r="J54" s="9">
        <v>73</v>
      </c>
      <c r="L54" s="9">
        <v>74</v>
      </c>
      <c r="N54" s="9">
        <v>75</v>
      </c>
      <c r="P54" s="9">
        <v>76</v>
      </c>
      <c r="R54" s="9">
        <v>77</v>
      </c>
      <c r="T54" s="9">
        <v>78</v>
      </c>
      <c r="V54" s="9">
        <v>79</v>
      </c>
      <c r="X54" s="9">
        <v>80</v>
      </c>
      <c r="Z54" s="9">
        <v>81</v>
      </c>
      <c r="AB54" s="9">
        <v>82</v>
      </c>
      <c r="AD54" s="9">
        <v>83</v>
      </c>
      <c r="AF54" s="9">
        <v>84</v>
      </c>
      <c r="AH54" s="9">
        <v>85</v>
      </c>
      <c r="AJ54" s="9">
        <v>86</v>
      </c>
      <c r="AL54" s="9">
        <v>87</v>
      </c>
      <c r="AN54" s="9">
        <v>88</v>
      </c>
      <c r="AP54" s="9">
        <v>89</v>
      </c>
      <c r="AR54" s="9">
        <v>90</v>
      </c>
      <c r="AT54" s="9">
        <v>91</v>
      </c>
      <c r="AV54" s="9">
        <v>92</v>
      </c>
      <c r="AX54" s="9">
        <v>93</v>
      </c>
      <c r="AZ54" s="9">
        <v>94</v>
      </c>
      <c r="BB54" s="9">
        <v>95</v>
      </c>
      <c r="BD54" s="9">
        <v>96</v>
      </c>
      <c r="BF54" s="9">
        <v>97</v>
      </c>
      <c r="BH54" s="9">
        <v>98</v>
      </c>
      <c r="BJ54" s="9">
        <v>99</v>
      </c>
      <c r="BL54" s="9">
        <v>100</v>
      </c>
      <c r="BN54" s="9">
        <v>101</v>
      </c>
      <c r="BP54" s="9">
        <v>102</v>
      </c>
      <c r="BR54" s="9">
        <v>103</v>
      </c>
      <c r="BT54" s="9">
        <v>104</v>
      </c>
      <c r="BV54" s="9">
        <v>105</v>
      </c>
      <c r="BX54" s="9">
        <v>106</v>
      </c>
      <c r="BZ54" s="9">
        <v>107</v>
      </c>
      <c r="CB54" s="9">
        <v>108</v>
      </c>
      <c r="CD54" s="9">
        <v>109</v>
      </c>
      <c r="CF54" s="9">
        <v>110</v>
      </c>
      <c r="CH54" s="9">
        <v>111</v>
      </c>
      <c r="CJ54" s="9">
        <v>112</v>
      </c>
      <c r="CL54" s="9">
        <v>113</v>
      </c>
      <c r="CN54" s="9">
        <v>114</v>
      </c>
      <c r="CP54" s="9">
        <v>115</v>
      </c>
      <c r="CR54" s="9">
        <v>116</v>
      </c>
      <c r="CT54" s="9">
        <v>117</v>
      </c>
      <c r="CV54" s="9">
        <v>118</v>
      </c>
      <c r="CX54" s="9">
        <v>119</v>
      </c>
      <c r="CZ54" s="9">
        <v>120</v>
      </c>
      <c r="DB54" s="9">
        <v>121</v>
      </c>
      <c r="DD54" s="9">
        <v>122</v>
      </c>
      <c r="DF54" s="9">
        <v>123</v>
      </c>
      <c r="DH54" s="9">
        <v>124</v>
      </c>
      <c r="DJ54" s="9">
        <v>125</v>
      </c>
      <c r="DL54" s="9">
        <v>126</v>
      </c>
      <c r="DN54" s="9">
        <v>127</v>
      </c>
      <c r="DP54" s="9">
        <v>128</v>
      </c>
      <c r="DR54" s="9">
        <v>129</v>
      </c>
      <c r="DT54" s="9">
        <v>130</v>
      </c>
      <c r="DV54" s="9">
        <v>131</v>
      </c>
      <c r="DX54" s="9">
        <v>132</v>
      </c>
      <c r="DZ54" s="9">
        <v>133</v>
      </c>
      <c r="EB54" s="9">
        <v>134</v>
      </c>
      <c r="ED54" s="9">
        <v>135</v>
      </c>
      <c r="EF54" s="9">
        <v>136</v>
      </c>
      <c r="EH54" s="9">
        <v>137</v>
      </c>
      <c r="EJ54" s="9">
        <v>138</v>
      </c>
      <c r="EL54" s="9">
        <v>139</v>
      </c>
      <c r="EN54" s="9">
        <v>140</v>
      </c>
      <c r="EQ54" s="9" t="s">
        <v>21</v>
      </c>
    </row>
    <row r="55" spans="2:147" hidden="1" x14ac:dyDescent="0.25"/>
    <row r="56" spans="2:147" hidden="1" x14ac:dyDescent="0.25">
      <c r="B56" s="9" t="s">
        <v>38</v>
      </c>
      <c r="D56" s="9">
        <v>70</v>
      </c>
      <c r="F56" s="9">
        <v>71</v>
      </c>
      <c r="H56" s="9">
        <v>72</v>
      </c>
      <c r="J56" s="9">
        <v>73</v>
      </c>
      <c r="L56" s="9">
        <v>74</v>
      </c>
      <c r="N56" s="9">
        <v>75</v>
      </c>
      <c r="P56" s="9">
        <v>76</v>
      </c>
      <c r="R56" s="9">
        <v>77</v>
      </c>
      <c r="T56" s="9">
        <v>78</v>
      </c>
      <c r="V56" s="9">
        <v>79</v>
      </c>
      <c r="X56" s="9">
        <v>80</v>
      </c>
      <c r="Z56" s="9">
        <v>81</v>
      </c>
      <c r="AB56" s="9">
        <v>82</v>
      </c>
      <c r="AD56" s="9">
        <v>83</v>
      </c>
      <c r="AF56" s="9">
        <v>84</v>
      </c>
      <c r="AH56" s="9">
        <v>85</v>
      </c>
      <c r="AJ56" s="9">
        <v>86</v>
      </c>
      <c r="AL56" s="9">
        <v>87</v>
      </c>
      <c r="AN56" s="9">
        <v>88</v>
      </c>
      <c r="AP56" s="9">
        <v>89</v>
      </c>
      <c r="AR56" s="9">
        <v>90</v>
      </c>
      <c r="AT56" s="9">
        <v>91</v>
      </c>
      <c r="AV56" s="9">
        <v>92</v>
      </c>
      <c r="AX56" s="9">
        <v>93</v>
      </c>
      <c r="AZ56" s="9">
        <v>94</v>
      </c>
      <c r="BB56" s="9">
        <v>95</v>
      </c>
      <c r="BD56" s="9">
        <v>96</v>
      </c>
      <c r="BF56" s="9">
        <v>97</v>
      </c>
      <c r="BH56" s="9">
        <v>98</v>
      </c>
      <c r="BJ56" s="9">
        <v>99</v>
      </c>
      <c r="BL56" s="9">
        <v>100</v>
      </c>
      <c r="BN56" s="9">
        <v>101</v>
      </c>
      <c r="BP56" s="9">
        <v>102</v>
      </c>
      <c r="BR56" s="9">
        <v>103</v>
      </c>
      <c r="BT56" s="9">
        <v>104</v>
      </c>
      <c r="BV56" s="9">
        <v>105</v>
      </c>
      <c r="BX56" s="9">
        <v>106</v>
      </c>
      <c r="BZ56" s="9">
        <v>107</v>
      </c>
      <c r="CB56" s="9">
        <v>108</v>
      </c>
      <c r="CD56" s="9">
        <v>109</v>
      </c>
      <c r="CF56" s="9">
        <v>110</v>
      </c>
      <c r="CH56" s="9">
        <v>111</v>
      </c>
      <c r="CJ56" s="9">
        <v>112</v>
      </c>
      <c r="CL56" s="9">
        <v>113</v>
      </c>
      <c r="CN56" s="9">
        <v>114</v>
      </c>
      <c r="CP56" s="9">
        <v>115</v>
      </c>
      <c r="CR56" s="9">
        <v>116</v>
      </c>
      <c r="CT56" s="9">
        <v>117</v>
      </c>
      <c r="CV56" s="9">
        <v>118</v>
      </c>
      <c r="CX56" s="9">
        <v>119</v>
      </c>
      <c r="CZ56" s="9">
        <v>120</v>
      </c>
      <c r="DB56" s="9">
        <v>121</v>
      </c>
      <c r="DD56" s="9">
        <v>122</v>
      </c>
      <c r="DF56" s="9">
        <v>123</v>
      </c>
      <c r="DH56" s="9">
        <v>124</v>
      </c>
      <c r="DJ56" s="9">
        <v>125</v>
      </c>
      <c r="DL56" s="9">
        <v>126</v>
      </c>
      <c r="DN56" s="9">
        <v>127</v>
      </c>
      <c r="DP56" s="9">
        <v>128</v>
      </c>
      <c r="DR56" s="9">
        <v>129</v>
      </c>
      <c r="DT56" s="9">
        <v>130</v>
      </c>
      <c r="DV56" s="9">
        <v>131</v>
      </c>
      <c r="DX56" s="9">
        <v>132</v>
      </c>
      <c r="DZ56" s="9">
        <v>133</v>
      </c>
      <c r="EB56" s="9">
        <v>134</v>
      </c>
      <c r="ED56" s="9">
        <v>135</v>
      </c>
      <c r="EF56" s="9">
        <v>136</v>
      </c>
      <c r="EH56" s="9">
        <v>137</v>
      </c>
      <c r="EJ56" s="9">
        <v>138</v>
      </c>
      <c r="EL56" s="9">
        <v>139</v>
      </c>
      <c r="EN56" s="9">
        <v>140</v>
      </c>
      <c r="EQ56" s="9" t="s">
        <v>21</v>
      </c>
    </row>
    <row r="59" spans="2:147" ht="50.25" customHeight="1" x14ac:dyDescent="0.3">
      <c r="D59" s="128" t="s">
        <v>155</v>
      </c>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128"/>
      <c r="CQ59" s="128"/>
      <c r="CR59" s="128"/>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row>
  </sheetData>
  <sheetProtection password="DA33" sheet="1" objects="1" scenarios="1"/>
  <mergeCells count="32">
    <mergeCell ref="BR5:EP5"/>
    <mergeCell ref="BR7:DI7"/>
    <mergeCell ref="BR9:DI9"/>
    <mergeCell ref="BR11:EP11"/>
    <mergeCell ref="D59:EP59"/>
    <mergeCell ref="D28:M28"/>
    <mergeCell ref="AH34:CQ34"/>
    <mergeCell ref="CR34:DK34"/>
    <mergeCell ref="DL34:EO34"/>
    <mergeCell ref="N28:AG28"/>
    <mergeCell ref="AH28:CQ28"/>
    <mergeCell ref="EX19:GV19"/>
    <mergeCell ref="EX21:GV21"/>
    <mergeCell ref="EX20:GV20"/>
    <mergeCell ref="EX22:GV22"/>
    <mergeCell ref="CO24:DC24"/>
    <mergeCell ref="DL40:EO40"/>
    <mergeCell ref="D21:EM21"/>
    <mergeCell ref="CE13:CV13"/>
    <mergeCell ref="CE14:CV14"/>
    <mergeCell ref="DU13:EL13"/>
    <mergeCell ref="CR28:DK28"/>
    <mergeCell ref="DL28:EO28"/>
    <mergeCell ref="D34:M34"/>
    <mergeCell ref="N34:AG34"/>
    <mergeCell ref="CO30:DC30"/>
    <mergeCell ref="D18:BE18"/>
    <mergeCell ref="CO36:DC36"/>
    <mergeCell ref="D40:M40"/>
    <mergeCell ref="N40:AG40"/>
    <mergeCell ref="AH40:CQ40"/>
    <mergeCell ref="CR40:DK40"/>
  </mergeCells>
  <pageMargins left="0.70866141732283472" right="0.70866141732283472" top="0.74803149606299213" bottom="0.74803149606299213" header="0.31496062992125984" footer="0.31496062992125984"/>
  <pageSetup paperSize="9" scale="53" orientation="portrait" horizont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3:AB227"/>
  <sheetViews>
    <sheetView showGridLines="0" topLeftCell="C1" zoomScale="55" zoomScaleNormal="55" zoomScaleSheetLayoutView="70" workbookViewId="0">
      <selection activeCell="C1" sqref="C1"/>
    </sheetView>
  </sheetViews>
  <sheetFormatPr defaultRowHeight="15" x14ac:dyDescent="0.2"/>
  <cols>
    <col min="1" max="1" width="20.33203125" style="5" hidden="1" customWidth="1"/>
    <col min="2" max="2" width="9.33203125" style="5" hidden="1" customWidth="1"/>
    <col min="3" max="3" width="2.44140625" style="5" customWidth="1"/>
    <col min="4" max="4" width="53" style="5" customWidth="1"/>
    <col min="5" max="5" width="0.5546875" style="5" customWidth="1"/>
    <col min="6" max="6" width="11.77734375" style="5" customWidth="1"/>
    <col min="7" max="7" width="1.77734375" style="5" customWidth="1"/>
    <col min="8" max="8" width="11.77734375" style="5" customWidth="1"/>
    <col min="9" max="9" width="1.77734375" style="5" customWidth="1"/>
    <col min="10" max="10" width="11.77734375" style="5" customWidth="1"/>
    <col min="11" max="11" width="1.77734375" style="5" customWidth="1"/>
    <col min="12" max="12" width="11.77734375" style="5" customWidth="1"/>
    <col min="13" max="13" width="1.77734375" style="5" customWidth="1"/>
    <col min="14" max="14" width="11.77734375" style="5" customWidth="1"/>
    <col min="15" max="15" width="1.77734375" style="5" customWidth="1"/>
    <col min="16" max="16" width="11.77734375" style="5" customWidth="1"/>
    <col min="17" max="17" width="1.77734375" style="5" customWidth="1"/>
    <col min="18" max="18" width="11.77734375" style="5" customWidth="1"/>
    <col min="19" max="19" width="1.77734375" style="5" customWidth="1"/>
    <col min="20" max="20" width="11.109375" style="5" hidden="1" customWidth="1"/>
    <col min="21" max="21" width="2.44140625" style="5" hidden="1" customWidth="1"/>
    <col min="22" max="22" width="38.6640625" style="5" customWidth="1"/>
    <col min="23" max="23" width="15.77734375" style="5" customWidth="1"/>
    <col min="24" max="24" width="2.77734375" style="5" customWidth="1"/>
    <col min="25" max="25" width="15.77734375" style="5" customWidth="1"/>
    <col min="26" max="26" width="2.88671875" style="5" customWidth="1"/>
    <col min="27" max="27" width="15.77734375" style="5" customWidth="1"/>
    <col min="28" max="28" width="2" style="5" customWidth="1"/>
    <col min="29" max="16384" width="8.88671875" style="5"/>
  </cols>
  <sheetData>
    <row r="3" spans="1:28" ht="26.25" x14ac:dyDescent="0.4">
      <c r="D3" s="103" t="str">
        <f>CONCATENATE(Data!C1,", ",Data!C2)</f>
        <v xml:space="preserve">, </v>
      </c>
    </row>
    <row r="4" spans="1:28" ht="23.25" x14ac:dyDescent="0.35">
      <c r="D4" s="29"/>
    </row>
    <row r="5" spans="1:28" ht="45.75" customHeight="1" x14ac:dyDescent="0.2">
      <c r="D5" s="147" t="s">
        <v>58</v>
      </c>
      <c r="E5" s="147"/>
      <c r="F5" s="147"/>
      <c r="G5" s="147"/>
      <c r="H5" s="147"/>
      <c r="I5" s="147"/>
      <c r="J5" s="147"/>
      <c r="K5" s="147"/>
      <c r="L5" s="147"/>
      <c r="M5" s="147"/>
      <c r="N5" s="147"/>
      <c r="O5" s="147"/>
      <c r="P5" s="147"/>
      <c r="Q5" s="147"/>
      <c r="R5" s="147"/>
      <c r="S5" s="64"/>
      <c r="T5" s="64"/>
      <c r="U5" s="64"/>
      <c r="V5" s="64"/>
      <c r="W5" s="64"/>
      <c r="X5" s="64"/>
      <c r="Y5" s="64"/>
      <c r="Z5" s="64"/>
      <c r="AA5" s="64"/>
      <c r="AB5" s="65"/>
    </row>
    <row r="6" spans="1:28" ht="15" customHeight="1" x14ac:dyDescent="0.3">
      <c r="D6" s="147"/>
      <c r="E6" s="147"/>
      <c r="F6" s="147"/>
      <c r="G6" s="147"/>
      <c r="H6" s="147"/>
      <c r="I6" s="147"/>
      <c r="J6" s="147"/>
      <c r="K6" s="147"/>
      <c r="L6" s="147"/>
      <c r="M6" s="147"/>
      <c r="N6" s="147"/>
      <c r="O6" s="147"/>
      <c r="P6" s="147"/>
      <c r="Q6" s="147"/>
      <c r="R6" s="147"/>
      <c r="S6" s="8"/>
      <c r="T6" s="8"/>
      <c r="U6" s="8"/>
      <c r="V6" s="8"/>
      <c r="W6" s="8"/>
      <c r="X6" s="8"/>
      <c r="Y6" s="8"/>
      <c r="Z6" s="8"/>
      <c r="AA6" s="8"/>
    </row>
    <row r="7" spans="1:28" ht="142.5" customHeight="1" x14ac:dyDescent="0.35">
      <c r="D7" s="146" t="s">
        <v>66</v>
      </c>
      <c r="E7" s="146"/>
      <c r="F7" s="146"/>
      <c r="G7" s="146"/>
      <c r="H7" s="146"/>
      <c r="I7" s="146"/>
      <c r="J7" s="146"/>
      <c r="K7" s="146"/>
      <c r="L7" s="146"/>
      <c r="M7" s="146"/>
      <c r="N7" s="146"/>
      <c r="O7" s="146"/>
      <c r="P7" s="146"/>
      <c r="Q7" s="146"/>
      <c r="R7" s="146"/>
      <c r="S7" s="66"/>
      <c r="T7" s="66"/>
      <c r="U7" s="66"/>
      <c r="V7" s="66"/>
      <c r="W7" s="66"/>
      <c r="X7" s="66"/>
      <c r="Y7" s="66"/>
      <c r="Z7" s="66"/>
      <c r="AA7" s="66"/>
      <c r="AB7" s="67"/>
    </row>
    <row r="8" spans="1:28" ht="24" hidden="1" customHeight="1" x14ac:dyDescent="0.2">
      <c r="D8" s="67"/>
      <c r="E8" s="68"/>
      <c r="F8" s="68"/>
      <c r="G8" s="68"/>
      <c r="H8" s="68"/>
      <c r="I8" s="68"/>
      <c r="J8" s="68"/>
      <c r="K8" s="68"/>
      <c r="L8" s="68"/>
      <c r="M8" s="68"/>
      <c r="N8" s="68"/>
      <c r="O8" s="68"/>
      <c r="P8" s="68"/>
      <c r="Q8" s="68"/>
      <c r="R8" s="68"/>
      <c r="S8" s="68"/>
      <c r="T8" s="68"/>
      <c r="U8" s="68"/>
      <c r="V8" s="68"/>
      <c r="W8" s="68"/>
      <c r="X8" s="68"/>
      <c r="Y8" s="68"/>
      <c r="Z8" s="68"/>
      <c r="AA8" s="68"/>
    </row>
    <row r="9" spans="1:28" ht="44.25" customHeight="1" x14ac:dyDescent="0.4">
      <c r="D9" s="141" t="s">
        <v>69</v>
      </c>
      <c r="E9" s="127"/>
      <c r="F9" s="127"/>
      <c r="G9" s="127"/>
      <c r="H9" s="127"/>
      <c r="I9" s="127"/>
      <c r="J9" s="127"/>
      <c r="K9" s="127"/>
      <c r="L9" s="127"/>
      <c r="M9" s="127"/>
      <c r="N9" s="127"/>
      <c r="O9" s="127"/>
      <c r="P9"/>
      <c r="Q9"/>
      <c r="R9"/>
      <c r="S9"/>
    </row>
    <row r="10" spans="1:28" ht="7.5" customHeight="1" thickBot="1" x14ac:dyDescent="0.3">
      <c r="A10" s="5" t="s">
        <v>10</v>
      </c>
      <c r="B10" s="5" t="s">
        <v>11</v>
      </c>
      <c r="D10" s="9"/>
      <c r="T10" s="5" t="s">
        <v>10</v>
      </c>
      <c r="U10" s="5" t="s">
        <v>11</v>
      </c>
    </row>
    <row r="11" spans="1:28" s="7" customFormat="1" ht="9.9499999999999993" customHeight="1" x14ac:dyDescent="0.35">
      <c r="A11" s="7">
        <v>1049</v>
      </c>
      <c r="B11" s="7">
        <v>1050</v>
      </c>
      <c r="D11" s="148" t="s">
        <v>40</v>
      </c>
      <c r="F11" s="13" t="str">
        <f t="shared" ref="F11:H46" si="0">IF(AND(F$48&gt;=$A11,F$48&lt;=$B11),"+","")</f>
        <v/>
      </c>
      <c r="H11" s="13" t="str">
        <f t="shared" si="0"/>
        <v/>
      </c>
      <c r="I11" s="14"/>
      <c r="J11" s="13" t="str">
        <f>IF(AND(J$48&gt;=$A11,J$48&lt;=$B11),"+","")</f>
        <v/>
      </c>
      <c r="K11" s="14"/>
      <c r="L11" s="13" t="str">
        <f>IF(AND(L$48&gt;=$A11,L$48&lt;=$B11),"+","")</f>
        <v/>
      </c>
      <c r="M11" s="69"/>
      <c r="N11" s="13" t="str">
        <f>IF(AND(N$48&gt;=$A11,N$48&lt;=$B11),"+","")</f>
        <v/>
      </c>
      <c r="O11" s="14"/>
      <c r="P11" s="13" t="str">
        <f>IF(AND(P$48&gt;=$A11,P$48&lt;=$B11),"+","")</f>
        <v/>
      </c>
      <c r="Q11" s="14"/>
      <c r="R11" s="13" t="str">
        <f>IF(AND(R$48&gt;=$A11,R$48&lt;=$B11),"+","")</f>
        <v/>
      </c>
      <c r="S11" s="14"/>
      <c r="T11" s="14">
        <v>1049</v>
      </c>
      <c r="U11" s="14">
        <v>1050</v>
      </c>
    </row>
    <row r="12" spans="1:28" s="7" customFormat="1" ht="9.9499999999999993" customHeight="1" x14ac:dyDescent="0.35">
      <c r="A12" s="7">
        <v>1046</v>
      </c>
      <c r="B12" s="7">
        <v>1048</v>
      </c>
      <c r="D12" s="148"/>
      <c r="F12" s="15" t="str">
        <f t="shared" si="0"/>
        <v/>
      </c>
      <c r="H12" s="15" t="str">
        <f t="shared" si="0"/>
        <v/>
      </c>
      <c r="I12" s="14"/>
      <c r="J12" s="15" t="str">
        <f t="shared" ref="J12:R46" si="1">IF(AND(J$48&gt;=$A12,J$48&lt;=$B12),"+","")</f>
        <v/>
      </c>
      <c r="K12" s="14"/>
      <c r="L12" s="15" t="str">
        <f t="shared" si="1"/>
        <v/>
      </c>
      <c r="M12" s="69"/>
      <c r="N12" s="15" t="str">
        <f t="shared" si="1"/>
        <v/>
      </c>
      <c r="O12" s="14"/>
      <c r="P12" s="15" t="str">
        <f t="shared" si="1"/>
        <v/>
      </c>
      <c r="Q12" s="14"/>
      <c r="R12" s="15" t="str">
        <f t="shared" si="1"/>
        <v/>
      </c>
      <c r="S12" s="14"/>
      <c r="T12" s="14">
        <v>1046</v>
      </c>
      <c r="U12" s="14">
        <v>1048</v>
      </c>
    </row>
    <row r="13" spans="1:28" s="7" customFormat="1" ht="9.9499999999999993" customHeight="1" x14ac:dyDescent="0.35">
      <c r="A13" s="7">
        <v>1043</v>
      </c>
      <c r="B13" s="7">
        <v>1045</v>
      </c>
      <c r="D13" s="148"/>
      <c r="F13" s="15" t="str">
        <f t="shared" si="0"/>
        <v/>
      </c>
      <c r="H13" s="15" t="str">
        <f t="shared" si="0"/>
        <v/>
      </c>
      <c r="I13" s="14"/>
      <c r="J13" s="15" t="str">
        <f t="shared" si="1"/>
        <v/>
      </c>
      <c r="K13" s="16"/>
      <c r="L13" s="15" t="str">
        <f t="shared" si="1"/>
        <v/>
      </c>
      <c r="M13" s="69"/>
      <c r="N13" s="15" t="str">
        <f t="shared" si="1"/>
        <v/>
      </c>
      <c r="O13" s="14"/>
      <c r="P13" s="15" t="str">
        <f t="shared" si="1"/>
        <v/>
      </c>
      <c r="Q13" s="14"/>
      <c r="R13" s="15" t="str">
        <f t="shared" si="1"/>
        <v/>
      </c>
      <c r="S13" s="14"/>
      <c r="T13" s="14">
        <v>1043</v>
      </c>
      <c r="U13" s="14">
        <v>1045</v>
      </c>
    </row>
    <row r="14" spans="1:28" s="7" customFormat="1" ht="9.9499999999999993" customHeight="1" thickBot="1" x14ac:dyDescent="0.4">
      <c r="A14" s="7">
        <v>1041</v>
      </c>
      <c r="B14" s="7">
        <v>1042</v>
      </c>
      <c r="D14" s="148"/>
      <c r="F14" s="17" t="str">
        <f t="shared" si="0"/>
        <v/>
      </c>
      <c r="H14" s="17" t="str">
        <f t="shared" si="0"/>
        <v/>
      </c>
      <c r="I14" s="14"/>
      <c r="J14" s="17" t="str">
        <f t="shared" si="1"/>
        <v/>
      </c>
      <c r="K14" s="14"/>
      <c r="L14" s="17" t="str">
        <f t="shared" si="1"/>
        <v/>
      </c>
      <c r="M14" s="69"/>
      <c r="N14" s="17" t="str">
        <f t="shared" si="1"/>
        <v/>
      </c>
      <c r="O14" s="14"/>
      <c r="P14" s="17" t="str">
        <f t="shared" si="1"/>
        <v/>
      </c>
      <c r="Q14" s="14"/>
      <c r="R14" s="17" t="str">
        <f t="shared" si="1"/>
        <v/>
      </c>
      <c r="S14" s="14"/>
      <c r="T14" s="14">
        <v>1041</v>
      </c>
      <c r="U14" s="14">
        <v>1042</v>
      </c>
    </row>
    <row r="15" spans="1:28" s="7" customFormat="1" ht="9.9499999999999993" customHeight="1" x14ac:dyDescent="0.35">
      <c r="A15" s="7">
        <v>1038</v>
      </c>
      <c r="B15" s="7">
        <v>1040</v>
      </c>
      <c r="D15" s="137" t="s">
        <v>47</v>
      </c>
      <c r="F15" s="15" t="str">
        <f t="shared" si="0"/>
        <v/>
      </c>
      <c r="H15" s="15" t="str">
        <f t="shared" si="0"/>
        <v/>
      </c>
      <c r="I15" s="14"/>
      <c r="J15" s="15" t="str">
        <f t="shared" si="1"/>
        <v/>
      </c>
      <c r="K15" s="14"/>
      <c r="L15" s="15" t="str">
        <f t="shared" si="1"/>
        <v/>
      </c>
      <c r="M15" s="69"/>
      <c r="N15" s="15" t="str">
        <f t="shared" si="1"/>
        <v/>
      </c>
      <c r="O15" s="14"/>
      <c r="P15" s="15" t="str">
        <f t="shared" si="1"/>
        <v/>
      </c>
      <c r="Q15" s="14"/>
      <c r="R15" s="15" t="str">
        <f t="shared" si="1"/>
        <v/>
      </c>
      <c r="S15" s="14"/>
      <c r="T15" s="14">
        <v>1038</v>
      </c>
      <c r="U15" s="14">
        <v>1040</v>
      </c>
    </row>
    <row r="16" spans="1:28" s="7" customFormat="1" ht="9.9499999999999993" customHeight="1" x14ac:dyDescent="0.35">
      <c r="A16" s="7">
        <v>1035</v>
      </c>
      <c r="B16" s="7">
        <v>1037</v>
      </c>
      <c r="D16" s="137"/>
      <c r="F16" s="15" t="str">
        <f t="shared" si="0"/>
        <v/>
      </c>
      <c r="H16" s="15" t="str">
        <f t="shared" si="0"/>
        <v/>
      </c>
      <c r="I16" s="14"/>
      <c r="J16" s="15" t="str">
        <f t="shared" si="1"/>
        <v/>
      </c>
      <c r="K16" s="14"/>
      <c r="L16" s="15" t="str">
        <f t="shared" si="1"/>
        <v/>
      </c>
      <c r="M16" s="69"/>
      <c r="N16" s="15" t="str">
        <f t="shared" si="1"/>
        <v/>
      </c>
      <c r="O16" s="14"/>
      <c r="P16" s="15" t="str">
        <f t="shared" si="1"/>
        <v/>
      </c>
      <c r="Q16" s="14"/>
      <c r="R16" s="15" t="str">
        <f t="shared" si="1"/>
        <v/>
      </c>
      <c r="S16" s="14"/>
      <c r="T16" s="14">
        <v>1035</v>
      </c>
      <c r="U16" s="14">
        <v>1037</v>
      </c>
    </row>
    <row r="17" spans="1:21" s="7" customFormat="1" ht="9.9499999999999993" customHeight="1" x14ac:dyDescent="0.35">
      <c r="A17" s="7">
        <v>1032</v>
      </c>
      <c r="B17" s="7">
        <v>1034</v>
      </c>
      <c r="D17" s="137"/>
      <c r="F17" s="15" t="str">
        <f t="shared" si="0"/>
        <v/>
      </c>
      <c r="H17" s="15" t="str">
        <f t="shared" si="0"/>
        <v/>
      </c>
      <c r="I17" s="14"/>
      <c r="J17" s="15" t="str">
        <f t="shared" si="1"/>
        <v/>
      </c>
      <c r="K17" s="14"/>
      <c r="L17" s="15" t="str">
        <f t="shared" si="1"/>
        <v/>
      </c>
      <c r="M17" s="69"/>
      <c r="N17" s="15" t="str">
        <f t="shared" si="1"/>
        <v/>
      </c>
      <c r="O17" s="14"/>
      <c r="P17" s="15" t="str">
        <f t="shared" si="1"/>
        <v/>
      </c>
      <c r="Q17" s="14"/>
      <c r="R17" s="15" t="str">
        <f t="shared" si="1"/>
        <v/>
      </c>
      <c r="S17" s="14"/>
      <c r="T17" s="14">
        <v>1032</v>
      </c>
      <c r="U17" s="14">
        <v>1034</v>
      </c>
    </row>
    <row r="18" spans="1:21" s="7" customFormat="1" ht="9.9499999999999993" customHeight="1" x14ac:dyDescent="0.35">
      <c r="A18" s="7">
        <v>1029</v>
      </c>
      <c r="B18" s="7">
        <v>1031</v>
      </c>
      <c r="D18" s="137"/>
      <c r="F18" s="15" t="str">
        <f t="shared" si="0"/>
        <v/>
      </c>
      <c r="H18" s="15" t="str">
        <f t="shared" si="0"/>
        <v/>
      </c>
      <c r="I18" s="14"/>
      <c r="J18" s="15" t="str">
        <f t="shared" si="1"/>
        <v/>
      </c>
      <c r="K18" s="14"/>
      <c r="L18" s="15" t="str">
        <f t="shared" si="1"/>
        <v/>
      </c>
      <c r="M18" s="69"/>
      <c r="N18" s="15" t="str">
        <f t="shared" si="1"/>
        <v/>
      </c>
      <c r="O18" s="14"/>
      <c r="P18" s="15" t="str">
        <f t="shared" si="1"/>
        <v/>
      </c>
      <c r="Q18" s="14"/>
      <c r="R18" s="15" t="str">
        <f t="shared" si="1"/>
        <v/>
      </c>
      <c r="S18" s="14"/>
      <c r="T18" s="14">
        <v>1029</v>
      </c>
      <c r="U18" s="14">
        <v>1031</v>
      </c>
    </row>
    <row r="19" spans="1:21" s="7" customFormat="1" ht="9.9499999999999993" customHeight="1" x14ac:dyDescent="0.35">
      <c r="A19" s="7">
        <v>1026</v>
      </c>
      <c r="B19" s="7">
        <v>1028</v>
      </c>
      <c r="D19" s="137"/>
      <c r="F19" s="15" t="str">
        <f t="shared" si="0"/>
        <v/>
      </c>
      <c r="H19" s="15" t="str">
        <f t="shared" si="0"/>
        <v/>
      </c>
      <c r="I19" s="14"/>
      <c r="J19" s="15" t="str">
        <f t="shared" si="1"/>
        <v/>
      </c>
      <c r="K19" s="14"/>
      <c r="L19" s="15" t="str">
        <f t="shared" si="1"/>
        <v/>
      </c>
      <c r="M19" s="69"/>
      <c r="N19" s="15" t="str">
        <f t="shared" si="1"/>
        <v/>
      </c>
      <c r="O19" s="14"/>
      <c r="P19" s="15" t="str">
        <f t="shared" si="1"/>
        <v/>
      </c>
      <c r="Q19" s="14"/>
      <c r="R19" s="15" t="str">
        <f t="shared" si="1"/>
        <v/>
      </c>
      <c r="S19" s="14"/>
      <c r="T19" s="14">
        <v>1026</v>
      </c>
      <c r="U19" s="14">
        <v>1028</v>
      </c>
    </row>
    <row r="20" spans="1:21" s="7" customFormat="1" ht="9.9499999999999993" customHeight="1" x14ac:dyDescent="0.35">
      <c r="A20" s="7">
        <v>1023</v>
      </c>
      <c r="B20" s="7">
        <v>1025</v>
      </c>
      <c r="D20" s="137"/>
      <c r="F20" s="15" t="str">
        <f t="shared" si="0"/>
        <v/>
      </c>
      <c r="H20" s="15" t="str">
        <f t="shared" si="0"/>
        <v/>
      </c>
      <c r="I20" s="14"/>
      <c r="J20" s="15" t="str">
        <f t="shared" si="1"/>
        <v/>
      </c>
      <c r="K20" s="14"/>
      <c r="L20" s="15" t="str">
        <f t="shared" si="1"/>
        <v/>
      </c>
      <c r="M20" s="69"/>
      <c r="N20" s="15" t="str">
        <f t="shared" si="1"/>
        <v/>
      </c>
      <c r="O20" s="14"/>
      <c r="P20" s="15" t="str">
        <f t="shared" si="1"/>
        <v/>
      </c>
      <c r="Q20" s="14"/>
      <c r="R20" s="15" t="str">
        <f t="shared" si="1"/>
        <v/>
      </c>
      <c r="S20" s="14"/>
      <c r="T20" s="14">
        <v>1023</v>
      </c>
      <c r="U20" s="14">
        <v>1025</v>
      </c>
    </row>
    <row r="21" spans="1:21" s="7" customFormat="1" ht="9.9499999999999993" customHeight="1" thickBot="1" x14ac:dyDescent="0.4">
      <c r="A21" s="7">
        <v>1021</v>
      </c>
      <c r="B21" s="7">
        <v>1022</v>
      </c>
      <c r="D21" s="137"/>
      <c r="F21" s="17" t="str">
        <f t="shared" si="0"/>
        <v/>
      </c>
      <c r="H21" s="17" t="str">
        <f t="shared" si="0"/>
        <v/>
      </c>
      <c r="I21" s="14"/>
      <c r="J21" s="17" t="str">
        <f t="shared" si="1"/>
        <v/>
      </c>
      <c r="K21" s="14"/>
      <c r="L21" s="17" t="str">
        <f t="shared" si="1"/>
        <v/>
      </c>
      <c r="M21" s="69"/>
      <c r="N21" s="17" t="str">
        <f t="shared" si="1"/>
        <v/>
      </c>
      <c r="O21" s="14"/>
      <c r="P21" s="17" t="str">
        <f t="shared" si="1"/>
        <v/>
      </c>
      <c r="Q21" s="14"/>
      <c r="R21" s="17" t="str">
        <f t="shared" si="1"/>
        <v/>
      </c>
      <c r="S21" s="14"/>
      <c r="T21" s="14">
        <v>1021</v>
      </c>
      <c r="U21" s="14">
        <v>1022</v>
      </c>
    </row>
    <row r="22" spans="1:21" s="7" customFormat="1" ht="9.9499999999999993" customHeight="1" x14ac:dyDescent="0.35">
      <c r="A22" s="7">
        <v>1018</v>
      </c>
      <c r="B22" s="7">
        <v>1020</v>
      </c>
      <c r="D22" s="137" t="s">
        <v>48</v>
      </c>
      <c r="F22" s="15" t="str">
        <f t="shared" si="0"/>
        <v/>
      </c>
      <c r="H22" s="15" t="str">
        <f t="shared" si="0"/>
        <v/>
      </c>
      <c r="I22" s="14"/>
      <c r="J22" s="15" t="str">
        <f t="shared" si="1"/>
        <v/>
      </c>
      <c r="K22" s="14"/>
      <c r="L22" s="15" t="str">
        <f t="shared" si="1"/>
        <v/>
      </c>
      <c r="M22" s="69"/>
      <c r="N22" s="15" t="str">
        <f t="shared" si="1"/>
        <v/>
      </c>
      <c r="O22" s="14"/>
      <c r="P22" s="15" t="str">
        <f t="shared" si="1"/>
        <v/>
      </c>
      <c r="Q22" s="14"/>
      <c r="R22" s="15" t="str">
        <f t="shared" si="1"/>
        <v/>
      </c>
      <c r="S22" s="14"/>
      <c r="T22" s="14">
        <v>1018</v>
      </c>
      <c r="U22" s="14">
        <v>1020</v>
      </c>
    </row>
    <row r="23" spans="1:21" s="7" customFormat="1" ht="9.9499999999999993" customHeight="1" x14ac:dyDescent="0.35">
      <c r="A23" s="7">
        <v>1015</v>
      </c>
      <c r="B23" s="7">
        <v>1017</v>
      </c>
      <c r="D23" s="137"/>
      <c r="F23" s="15" t="str">
        <f t="shared" si="0"/>
        <v/>
      </c>
      <c r="H23" s="15" t="str">
        <f t="shared" si="0"/>
        <v/>
      </c>
      <c r="I23" s="14"/>
      <c r="J23" s="15" t="str">
        <f t="shared" si="1"/>
        <v/>
      </c>
      <c r="K23" s="14"/>
      <c r="L23" s="15" t="str">
        <f t="shared" si="1"/>
        <v/>
      </c>
      <c r="M23" s="69"/>
      <c r="N23" s="15" t="str">
        <f t="shared" si="1"/>
        <v/>
      </c>
      <c r="O23" s="14"/>
      <c r="P23" s="15" t="str">
        <f t="shared" si="1"/>
        <v/>
      </c>
      <c r="Q23" s="14"/>
      <c r="R23" s="15" t="str">
        <f t="shared" si="1"/>
        <v/>
      </c>
      <c r="S23" s="14"/>
      <c r="T23" s="14">
        <v>1015</v>
      </c>
      <c r="U23" s="14">
        <v>1017</v>
      </c>
    </row>
    <row r="24" spans="1:21" s="7" customFormat="1" ht="9.9499999999999993" customHeight="1" x14ac:dyDescent="0.35">
      <c r="A24" s="7">
        <v>1012</v>
      </c>
      <c r="B24" s="7">
        <v>1014</v>
      </c>
      <c r="D24" s="137"/>
      <c r="F24" s="15" t="str">
        <f t="shared" si="0"/>
        <v/>
      </c>
      <c r="H24" s="15" t="str">
        <f t="shared" si="0"/>
        <v/>
      </c>
      <c r="I24" s="14"/>
      <c r="J24" s="15" t="str">
        <f t="shared" si="1"/>
        <v/>
      </c>
      <c r="K24" s="14"/>
      <c r="L24" s="15" t="str">
        <f t="shared" si="1"/>
        <v/>
      </c>
      <c r="M24" s="69"/>
      <c r="N24" s="15" t="str">
        <f t="shared" si="1"/>
        <v/>
      </c>
      <c r="O24" s="14"/>
      <c r="P24" s="15" t="str">
        <f t="shared" si="1"/>
        <v/>
      </c>
      <c r="Q24" s="14"/>
      <c r="R24" s="15" t="str">
        <f t="shared" si="1"/>
        <v/>
      </c>
      <c r="S24" s="14"/>
      <c r="T24" s="14">
        <v>1012</v>
      </c>
      <c r="U24" s="14">
        <v>1014</v>
      </c>
    </row>
    <row r="25" spans="1:21" s="7" customFormat="1" ht="9.9499999999999993" customHeight="1" x14ac:dyDescent="0.35">
      <c r="A25" s="7">
        <v>1009</v>
      </c>
      <c r="B25" s="7">
        <v>1011</v>
      </c>
      <c r="D25" s="137"/>
      <c r="F25" s="15" t="str">
        <f t="shared" si="0"/>
        <v/>
      </c>
      <c r="H25" s="15" t="str">
        <f t="shared" si="0"/>
        <v/>
      </c>
      <c r="I25" s="14"/>
      <c r="J25" s="15" t="str">
        <f t="shared" si="1"/>
        <v/>
      </c>
      <c r="K25" s="14"/>
      <c r="L25" s="15" t="str">
        <f t="shared" si="1"/>
        <v/>
      </c>
      <c r="M25" s="69"/>
      <c r="N25" s="15" t="str">
        <f t="shared" si="1"/>
        <v/>
      </c>
      <c r="O25" s="14"/>
      <c r="P25" s="15" t="str">
        <f t="shared" si="1"/>
        <v/>
      </c>
      <c r="Q25" s="14"/>
      <c r="R25" s="15" t="str">
        <f t="shared" si="1"/>
        <v/>
      </c>
      <c r="S25" s="14"/>
      <c r="T25" s="14">
        <v>1009</v>
      </c>
      <c r="U25" s="14">
        <v>1011</v>
      </c>
    </row>
    <row r="26" spans="1:21" s="7" customFormat="1" ht="9.9499999999999993" customHeight="1" x14ac:dyDescent="0.35">
      <c r="A26" s="7">
        <v>1006</v>
      </c>
      <c r="B26" s="7">
        <v>1008</v>
      </c>
      <c r="D26" s="137"/>
      <c r="F26" s="15" t="str">
        <f t="shared" si="0"/>
        <v/>
      </c>
      <c r="H26" s="15" t="str">
        <f t="shared" si="0"/>
        <v/>
      </c>
      <c r="I26" s="14"/>
      <c r="J26" s="15" t="str">
        <f t="shared" si="1"/>
        <v/>
      </c>
      <c r="K26" s="14"/>
      <c r="L26" s="15" t="str">
        <f t="shared" si="1"/>
        <v/>
      </c>
      <c r="M26" s="69"/>
      <c r="N26" s="15" t="str">
        <f t="shared" si="1"/>
        <v/>
      </c>
      <c r="O26" s="14"/>
      <c r="P26" s="15" t="str">
        <f t="shared" si="1"/>
        <v/>
      </c>
      <c r="Q26" s="14"/>
      <c r="R26" s="15" t="str">
        <f t="shared" si="1"/>
        <v/>
      </c>
      <c r="S26" s="14"/>
      <c r="T26" s="14">
        <v>1006</v>
      </c>
      <c r="U26" s="14">
        <v>1008</v>
      </c>
    </row>
    <row r="27" spans="1:21" s="7" customFormat="1" ht="9.9499999999999993" customHeight="1" x14ac:dyDescent="0.35">
      <c r="A27" s="7">
        <v>1003</v>
      </c>
      <c r="B27" s="7">
        <v>1005</v>
      </c>
      <c r="D27" s="137"/>
      <c r="F27" s="15" t="str">
        <f t="shared" si="0"/>
        <v/>
      </c>
      <c r="H27" s="15" t="str">
        <f t="shared" si="0"/>
        <v/>
      </c>
      <c r="I27" s="14"/>
      <c r="J27" s="15" t="str">
        <f t="shared" si="1"/>
        <v/>
      </c>
      <c r="K27" s="14"/>
      <c r="L27" s="15" t="str">
        <f t="shared" si="1"/>
        <v/>
      </c>
      <c r="M27" s="69"/>
      <c r="N27" s="15" t="str">
        <f t="shared" si="1"/>
        <v/>
      </c>
      <c r="O27" s="14"/>
      <c r="P27" s="15" t="str">
        <f t="shared" si="1"/>
        <v/>
      </c>
      <c r="Q27" s="14"/>
      <c r="R27" s="15" t="str">
        <f t="shared" si="1"/>
        <v/>
      </c>
      <c r="S27" s="14"/>
      <c r="T27" s="14">
        <v>1003</v>
      </c>
      <c r="U27" s="14">
        <v>1005</v>
      </c>
    </row>
    <row r="28" spans="1:21" s="7" customFormat="1" ht="9.9499999999999993" customHeight="1" x14ac:dyDescent="0.35">
      <c r="A28" s="7">
        <v>1000</v>
      </c>
      <c r="B28" s="7">
        <v>1002</v>
      </c>
      <c r="D28" s="137"/>
      <c r="F28" s="15" t="str">
        <f t="shared" si="0"/>
        <v/>
      </c>
      <c r="H28" s="15" t="str">
        <f t="shared" si="0"/>
        <v/>
      </c>
      <c r="I28" s="14"/>
      <c r="J28" s="15" t="str">
        <f t="shared" si="1"/>
        <v/>
      </c>
      <c r="K28" s="14"/>
      <c r="L28" s="15" t="str">
        <f t="shared" si="1"/>
        <v/>
      </c>
      <c r="M28" s="69"/>
      <c r="N28" s="15" t="str">
        <f t="shared" si="1"/>
        <v/>
      </c>
      <c r="O28" s="14"/>
      <c r="P28" s="15" t="str">
        <f t="shared" si="1"/>
        <v/>
      </c>
      <c r="Q28" s="14"/>
      <c r="R28" s="15" t="str">
        <f t="shared" si="1"/>
        <v/>
      </c>
      <c r="S28" s="14"/>
      <c r="T28" s="14">
        <v>1000</v>
      </c>
      <c r="U28" s="14">
        <v>1002</v>
      </c>
    </row>
    <row r="29" spans="1:21" s="7" customFormat="1" ht="9.9499999999999993" customHeight="1" x14ac:dyDescent="0.35">
      <c r="A29" s="7">
        <v>997</v>
      </c>
      <c r="B29" s="7">
        <v>999</v>
      </c>
      <c r="D29" s="137"/>
      <c r="F29" s="15" t="str">
        <f t="shared" si="0"/>
        <v/>
      </c>
      <c r="H29" s="15" t="str">
        <f t="shared" si="0"/>
        <v/>
      </c>
      <c r="I29" s="14"/>
      <c r="J29" s="15" t="str">
        <f t="shared" si="1"/>
        <v/>
      </c>
      <c r="K29" s="14"/>
      <c r="L29" s="15" t="str">
        <f t="shared" si="1"/>
        <v/>
      </c>
      <c r="M29" s="69"/>
      <c r="N29" s="15" t="str">
        <f t="shared" si="1"/>
        <v/>
      </c>
      <c r="O29" s="14"/>
      <c r="P29" s="15" t="str">
        <f t="shared" si="1"/>
        <v/>
      </c>
      <c r="Q29" s="14"/>
      <c r="R29" s="15" t="str">
        <f t="shared" si="1"/>
        <v/>
      </c>
      <c r="S29" s="14"/>
      <c r="T29" s="14">
        <v>997</v>
      </c>
      <c r="U29" s="14">
        <v>999</v>
      </c>
    </row>
    <row r="30" spans="1:21" s="7" customFormat="1" ht="9.9499999999999993" customHeight="1" x14ac:dyDescent="0.35">
      <c r="A30" s="7">
        <v>994</v>
      </c>
      <c r="B30" s="7">
        <v>996</v>
      </c>
      <c r="D30" s="137"/>
      <c r="F30" s="15" t="str">
        <f t="shared" si="0"/>
        <v/>
      </c>
      <c r="H30" s="15" t="str">
        <f t="shared" si="0"/>
        <v/>
      </c>
      <c r="I30" s="14"/>
      <c r="J30" s="15" t="str">
        <f t="shared" si="1"/>
        <v/>
      </c>
      <c r="K30" s="14"/>
      <c r="L30" s="15" t="str">
        <f t="shared" si="1"/>
        <v/>
      </c>
      <c r="M30" s="69"/>
      <c r="N30" s="15" t="str">
        <f t="shared" si="1"/>
        <v/>
      </c>
      <c r="O30" s="14"/>
      <c r="P30" s="15" t="str">
        <f t="shared" si="1"/>
        <v/>
      </c>
      <c r="Q30" s="14"/>
      <c r="R30" s="15" t="str">
        <f t="shared" si="1"/>
        <v/>
      </c>
      <c r="S30" s="14"/>
      <c r="T30" s="14">
        <v>994</v>
      </c>
      <c r="U30" s="14">
        <v>996</v>
      </c>
    </row>
    <row r="31" spans="1:21" s="7" customFormat="1" ht="9.9499999999999993" customHeight="1" x14ac:dyDescent="0.35">
      <c r="A31" s="7">
        <v>991</v>
      </c>
      <c r="B31" s="7">
        <v>993</v>
      </c>
      <c r="D31" s="137"/>
      <c r="F31" s="15" t="str">
        <f t="shared" si="0"/>
        <v/>
      </c>
      <c r="H31" s="15" t="str">
        <f t="shared" si="0"/>
        <v/>
      </c>
      <c r="I31" s="14"/>
      <c r="J31" s="15" t="str">
        <f t="shared" si="1"/>
        <v/>
      </c>
      <c r="K31" s="14"/>
      <c r="L31" s="15" t="str">
        <f t="shared" si="1"/>
        <v/>
      </c>
      <c r="M31" s="69"/>
      <c r="N31" s="15" t="str">
        <f t="shared" si="1"/>
        <v/>
      </c>
      <c r="O31" s="14"/>
      <c r="P31" s="15" t="str">
        <f t="shared" si="1"/>
        <v/>
      </c>
      <c r="Q31" s="14"/>
      <c r="R31" s="15" t="str">
        <f t="shared" si="1"/>
        <v/>
      </c>
      <c r="S31" s="14"/>
      <c r="T31" s="14">
        <v>991</v>
      </c>
      <c r="U31" s="14">
        <v>993</v>
      </c>
    </row>
    <row r="32" spans="1:21" s="7" customFormat="1" ht="9.9499999999999993" customHeight="1" x14ac:dyDescent="0.35">
      <c r="A32" s="7">
        <v>988</v>
      </c>
      <c r="B32" s="7">
        <v>990</v>
      </c>
      <c r="D32" s="137"/>
      <c r="F32" s="15" t="str">
        <f t="shared" si="0"/>
        <v/>
      </c>
      <c r="H32" s="15" t="str">
        <f t="shared" si="0"/>
        <v/>
      </c>
      <c r="I32" s="14"/>
      <c r="J32" s="15" t="str">
        <f t="shared" si="1"/>
        <v/>
      </c>
      <c r="K32" s="14"/>
      <c r="L32" s="15" t="str">
        <f t="shared" si="1"/>
        <v/>
      </c>
      <c r="M32" s="69"/>
      <c r="N32" s="15" t="str">
        <f t="shared" si="1"/>
        <v/>
      </c>
      <c r="O32" s="14"/>
      <c r="P32" s="15" t="str">
        <f t="shared" si="1"/>
        <v/>
      </c>
      <c r="Q32" s="14"/>
      <c r="R32" s="15" t="str">
        <f t="shared" si="1"/>
        <v/>
      </c>
      <c r="S32" s="14"/>
      <c r="T32" s="14">
        <v>988</v>
      </c>
      <c r="U32" s="14">
        <v>990</v>
      </c>
    </row>
    <row r="33" spans="1:21" s="7" customFormat="1" ht="9.9499999999999993" customHeight="1" x14ac:dyDescent="0.35">
      <c r="A33" s="7">
        <v>985</v>
      </c>
      <c r="B33" s="7">
        <v>987</v>
      </c>
      <c r="D33" s="137"/>
      <c r="F33" s="15" t="str">
        <f t="shared" si="0"/>
        <v/>
      </c>
      <c r="H33" s="15" t="str">
        <f t="shared" si="0"/>
        <v/>
      </c>
      <c r="I33" s="14"/>
      <c r="J33" s="15" t="str">
        <f t="shared" si="1"/>
        <v/>
      </c>
      <c r="K33" s="14"/>
      <c r="L33" s="15" t="str">
        <f t="shared" si="1"/>
        <v/>
      </c>
      <c r="M33" s="69"/>
      <c r="N33" s="15" t="str">
        <f t="shared" si="1"/>
        <v/>
      </c>
      <c r="O33" s="14"/>
      <c r="P33" s="15" t="str">
        <f t="shared" si="1"/>
        <v/>
      </c>
      <c r="Q33" s="14"/>
      <c r="R33" s="15" t="str">
        <f t="shared" si="1"/>
        <v/>
      </c>
      <c r="S33" s="14"/>
      <c r="T33" s="14">
        <v>985</v>
      </c>
      <c r="U33" s="14">
        <v>987</v>
      </c>
    </row>
    <row r="34" spans="1:21" s="7" customFormat="1" ht="9.9499999999999993" customHeight="1" x14ac:dyDescent="0.35">
      <c r="A34" s="7">
        <v>982</v>
      </c>
      <c r="B34" s="7">
        <v>984</v>
      </c>
      <c r="D34" s="137"/>
      <c r="F34" s="15" t="str">
        <f t="shared" si="0"/>
        <v/>
      </c>
      <c r="H34" s="15" t="str">
        <f t="shared" si="0"/>
        <v/>
      </c>
      <c r="I34" s="14"/>
      <c r="J34" s="15" t="str">
        <f t="shared" si="1"/>
        <v/>
      </c>
      <c r="K34" s="14"/>
      <c r="L34" s="15" t="str">
        <f t="shared" si="1"/>
        <v/>
      </c>
      <c r="M34" s="69"/>
      <c r="N34" s="15" t="str">
        <f t="shared" si="1"/>
        <v/>
      </c>
      <c r="O34" s="14"/>
      <c r="P34" s="15" t="str">
        <f t="shared" si="1"/>
        <v/>
      </c>
      <c r="Q34" s="14"/>
      <c r="R34" s="15" t="str">
        <f t="shared" si="1"/>
        <v/>
      </c>
      <c r="S34" s="14"/>
      <c r="T34" s="14">
        <v>982</v>
      </c>
      <c r="U34" s="14">
        <v>984</v>
      </c>
    </row>
    <row r="35" spans="1:21" s="7" customFormat="1" ht="9.9499999999999993" customHeight="1" thickBot="1" x14ac:dyDescent="0.4">
      <c r="A35" s="7">
        <v>980</v>
      </c>
      <c r="B35" s="7">
        <v>981</v>
      </c>
      <c r="D35" s="137"/>
      <c r="F35" s="17" t="str">
        <f t="shared" si="0"/>
        <v/>
      </c>
      <c r="H35" s="17" t="str">
        <f t="shared" si="0"/>
        <v/>
      </c>
      <c r="I35" s="14"/>
      <c r="J35" s="17" t="str">
        <f t="shared" si="1"/>
        <v/>
      </c>
      <c r="K35" s="14"/>
      <c r="L35" s="17" t="str">
        <f t="shared" si="1"/>
        <v/>
      </c>
      <c r="M35" s="69"/>
      <c r="N35" s="17" t="str">
        <f t="shared" si="1"/>
        <v/>
      </c>
      <c r="O35" s="14"/>
      <c r="P35" s="17" t="str">
        <f t="shared" si="1"/>
        <v/>
      </c>
      <c r="Q35" s="14"/>
      <c r="R35" s="17" t="str">
        <f t="shared" si="1"/>
        <v/>
      </c>
      <c r="S35" s="14"/>
      <c r="T35" s="14">
        <v>980</v>
      </c>
      <c r="U35" s="14">
        <v>981</v>
      </c>
    </row>
    <row r="36" spans="1:21" s="7" customFormat="1" ht="9.9499999999999993" customHeight="1" x14ac:dyDescent="0.35">
      <c r="A36" s="7">
        <v>977</v>
      </c>
      <c r="B36" s="7">
        <v>979</v>
      </c>
      <c r="D36" s="137" t="s">
        <v>49</v>
      </c>
      <c r="F36" s="15" t="str">
        <f t="shared" si="0"/>
        <v/>
      </c>
      <c r="H36" s="15" t="str">
        <f t="shared" si="0"/>
        <v/>
      </c>
      <c r="I36" s="14"/>
      <c r="J36" s="15" t="str">
        <f t="shared" si="1"/>
        <v/>
      </c>
      <c r="K36" s="14"/>
      <c r="L36" s="15" t="str">
        <f t="shared" si="1"/>
        <v/>
      </c>
      <c r="M36" s="69"/>
      <c r="N36" s="15" t="str">
        <f t="shared" si="1"/>
        <v/>
      </c>
      <c r="O36" s="14"/>
      <c r="P36" s="15" t="str">
        <f t="shared" si="1"/>
        <v/>
      </c>
      <c r="Q36" s="14"/>
      <c r="R36" s="15" t="str">
        <f t="shared" si="1"/>
        <v/>
      </c>
      <c r="S36" s="14"/>
      <c r="T36" s="14">
        <v>977</v>
      </c>
      <c r="U36" s="14">
        <v>979</v>
      </c>
    </row>
    <row r="37" spans="1:21" s="7" customFormat="1" ht="9.9499999999999993" customHeight="1" x14ac:dyDescent="0.35">
      <c r="A37" s="7">
        <v>974</v>
      </c>
      <c r="B37" s="7">
        <v>976</v>
      </c>
      <c r="D37" s="137"/>
      <c r="F37" s="15" t="str">
        <f t="shared" si="0"/>
        <v/>
      </c>
      <c r="H37" s="15" t="str">
        <f t="shared" si="0"/>
        <v/>
      </c>
      <c r="I37" s="14"/>
      <c r="J37" s="15" t="str">
        <f t="shared" si="1"/>
        <v/>
      </c>
      <c r="K37" s="14"/>
      <c r="L37" s="15" t="str">
        <f t="shared" si="1"/>
        <v/>
      </c>
      <c r="M37" s="69"/>
      <c r="N37" s="15" t="str">
        <f t="shared" si="1"/>
        <v/>
      </c>
      <c r="O37" s="14"/>
      <c r="P37" s="15" t="str">
        <f t="shared" si="1"/>
        <v/>
      </c>
      <c r="Q37" s="14"/>
      <c r="R37" s="15" t="str">
        <f t="shared" si="1"/>
        <v/>
      </c>
      <c r="S37" s="14"/>
      <c r="T37" s="14">
        <v>974</v>
      </c>
      <c r="U37" s="14">
        <v>976</v>
      </c>
    </row>
    <row r="38" spans="1:21" s="7" customFormat="1" ht="9.9499999999999993" customHeight="1" x14ac:dyDescent="0.35">
      <c r="A38" s="7">
        <v>971</v>
      </c>
      <c r="B38" s="7">
        <v>973</v>
      </c>
      <c r="D38" s="137"/>
      <c r="F38" s="15" t="str">
        <f t="shared" si="0"/>
        <v/>
      </c>
      <c r="H38" s="15" t="str">
        <f t="shared" si="0"/>
        <v/>
      </c>
      <c r="I38" s="14"/>
      <c r="J38" s="15" t="str">
        <f t="shared" si="1"/>
        <v/>
      </c>
      <c r="K38" s="14"/>
      <c r="L38" s="15" t="str">
        <f t="shared" si="1"/>
        <v/>
      </c>
      <c r="M38" s="69"/>
      <c r="N38" s="15" t="str">
        <f t="shared" si="1"/>
        <v/>
      </c>
      <c r="O38" s="14"/>
      <c r="P38" s="15" t="str">
        <f t="shared" si="1"/>
        <v/>
      </c>
      <c r="Q38" s="14"/>
      <c r="R38" s="15" t="str">
        <f t="shared" si="1"/>
        <v/>
      </c>
      <c r="S38" s="14"/>
      <c r="T38" s="14">
        <v>971</v>
      </c>
      <c r="U38" s="14">
        <v>973</v>
      </c>
    </row>
    <row r="39" spans="1:21" s="7" customFormat="1" ht="9.9499999999999993" customHeight="1" x14ac:dyDescent="0.35">
      <c r="A39" s="7">
        <v>968</v>
      </c>
      <c r="B39" s="7">
        <v>970</v>
      </c>
      <c r="D39" s="137"/>
      <c r="F39" s="15" t="str">
        <f t="shared" si="0"/>
        <v/>
      </c>
      <c r="H39" s="15" t="str">
        <f t="shared" si="0"/>
        <v/>
      </c>
      <c r="I39" s="14"/>
      <c r="J39" s="15" t="str">
        <f t="shared" si="1"/>
        <v/>
      </c>
      <c r="K39" s="14"/>
      <c r="L39" s="15" t="str">
        <f t="shared" si="1"/>
        <v/>
      </c>
      <c r="M39" s="69"/>
      <c r="N39" s="15" t="str">
        <f t="shared" si="1"/>
        <v/>
      </c>
      <c r="O39" s="14"/>
      <c r="P39" s="15" t="str">
        <f t="shared" si="1"/>
        <v/>
      </c>
      <c r="Q39" s="14"/>
      <c r="R39" s="15" t="str">
        <f t="shared" si="1"/>
        <v/>
      </c>
      <c r="S39" s="14"/>
      <c r="T39" s="14">
        <v>968</v>
      </c>
      <c r="U39" s="14">
        <v>970</v>
      </c>
    </row>
    <row r="40" spans="1:21" s="7" customFormat="1" ht="9.9499999999999993" customHeight="1" x14ac:dyDescent="0.35">
      <c r="A40" s="7">
        <v>965</v>
      </c>
      <c r="B40" s="7">
        <v>967</v>
      </c>
      <c r="D40" s="137"/>
      <c r="F40" s="15" t="str">
        <f t="shared" si="0"/>
        <v/>
      </c>
      <c r="H40" s="15" t="str">
        <f t="shared" si="0"/>
        <v/>
      </c>
      <c r="I40" s="14"/>
      <c r="J40" s="15" t="str">
        <f t="shared" si="1"/>
        <v/>
      </c>
      <c r="K40" s="14"/>
      <c r="L40" s="15" t="str">
        <f t="shared" si="1"/>
        <v/>
      </c>
      <c r="M40" s="69"/>
      <c r="N40" s="15" t="str">
        <f t="shared" si="1"/>
        <v/>
      </c>
      <c r="O40" s="14"/>
      <c r="P40" s="15" t="str">
        <f t="shared" si="1"/>
        <v/>
      </c>
      <c r="Q40" s="14"/>
      <c r="R40" s="15" t="str">
        <f t="shared" si="1"/>
        <v/>
      </c>
      <c r="S40" s="14"/>
      <c r="T40" s="14">
        <v>965</v>
      </c>
      <c r="U40" s="14">
        <v>967</v>
      </c>
    </row>
    <row r="41" spans="1:21" s="7" customFormat="1" ht="9.9499999999999993" customHeight="1" x14ac:dyDescent="0.35">
      <c r="A41" s="7">
        <v>962</v>
      </c>
      <c r="B41" s="7">
        <v>964</v>
      </c>
      <c r="D41" s="137"/>
      <c r="F41" s="15" t="str">
        <f t="shared" si="0"/>
        <v/>
      </c>
      <c r="H41" s="15" t="str">
        <f t="shared" si="0"/>
        <v/>
      </c>
      <c r="I41" s="14"/>
      <c r="J41" s="15" t="str">
        <f t="shared" si="1"/>
        <v/>
      </c>
      <c r="K41" s="14"/>
      <c r="L41" s="15" t="str">
        <f t="shared" si="1"/>
        <v/>
      </c>
      <c r="M41" s="69"/>
      <c r="N41" s="15" t="str">
        <f t="shared" si="1"/>
        <v/>
      </c>
      <c r="O41" s="14"/>
      <c r="P41" s="15" t="str">
        <f t="shared" si="1"/>
        <v/>
      </c>
      <c r="Q41" s="14"/>
      <c r="R41" s="15" t="str">
        <f t="shared" si="1"/>
        <v/>
      </c>
      <c r="S41" s="14"/>
      <c r="T41" s="14">
        <v>962</v>
      </c>
      <c r="U41" s="14">
        <v>964</v>
      </c>
    </row>
    <row r="42" spans="1:21" s="7" customFormat="1" ht="9.9499999999999993" customHeight="1" thickBot="1" x14ac:dyDescent="0.4">
      <c r="A42" s="7">
        <v>960</v>
      </c>
      <c r="B42" s="7">
        <v>961</v>
      </c>
      <c r="D42" s="137"/>
      <c r="F42" s="17" t="str">
        <f t="shared" si="0"/>
        <v/>
      </c>
      <c r="H42" s="17" t="str">
        <f t="shared" si="0"/>
        <v/>
      </c>
      <c r="I42" s="14"/>
      <c r="J42" s="17" t="str">
        <f t="shared" si="1"/>
        <v/>
      </c>
      <c r="K42" s="14"/>
      <c r="L42" s="17" t="str">
        <f t="shared" si="1"/>
        <v/>
      </c>
      <c r="M42" s="69"/>
      <c r="N42" s="17" t="str">
        <f t="shared" si="1"/>
        <v/>
      </c>
      <c r="O42" s="14"/>
      <c r="P42" s="17" t="str">
        <f t="shared" si="1"/>
        <v/>
      </c>
      <c r="Q42" s="14"/>
      <c r="R42" s="17" t="str">
        <f t="shared" si="1"/>
        <v/>
      </c>
      <c r="S42" s="14"/>
      <c r="T42" s="14">
        <v>960</v>
      </c>
      <c r="U42" s="14">
        <v>961</v>
      </c>
    </row>
    <row r="43" spans="1:21" s="7" customFormat="1" ht="9.9499999999999993" customHeight="1" x14ac:dyDescent="0.35">
      <c r="A43" s="7">
        <v>958</v>
      </c>
      <c r="B43" s="7">
        <v>959</v>
      </c>
      <c r="D43" s="137" t="s">
        <v>51</v>
      </c>
      <c r="F43" s="15" t="str">
        <f t="shared" si="0"/>
        <v/>
      </c>
      <c r="H43" s="15" t="str">
        <f t="shared" si="0"/>
        <v/>
      </c>
      <c r="I43" s="14"/>
      <c r="J43" s="15" t="str">
        <f t="shared" si="1"/>
        <v/>
      </c>
      <c r="K43" s="14"/>
      <c r="L43" s="15" t="str">
        <f t="shared" si="1"/>
        <v/>
      </c>
      <c r="M43" s="69"/>
      <c r="N43" s="15" t="str">
        <f t="shared" si="1"/>
        <v/>
      </c>
      <c r="O43" s="14"/>
      <c r="P43" s="15" t="str">
        <f t="shared" si="1"/>
        <v/>
      </c>
      <c r="Q43" s="14"/>
      <c r="R43" s="15" t="str">
        <f t="shared" si="1"/>
        <v/>
      </c>
      <c r="S43" s="14"/>
      <c r="T43" s="14">
        <v>958</v>
      </c>
      <c r="U43" s="14">
        <v>959</v>
      </c>
    </row>
    <row r="44" spans="1:21" s="7" customFormat="1" ht="9.9499999999999993" customHeight="1" x14ac:dyDescent="0.35">
      <c r="A44" s="7">
        <v>955</v>
      </c>
      <c r="B44" s="7">
        <v>957</v>
      </c>
      <c r="D44" s="137"/>
      <c r="F44" s="15" t="str">
        <f t="shared" si="0"/>
        <v/>
      </c>
      <c r="H44" s="15" t="str">
        <f t="shared" si="0"/>
        <v/>
      </c>
      <c r="I44" s="14"/>
      <c r="J44" s="15" t="str">
        <f t="shared" si="1"/>
        <v/>
      </c>
      <c r="K44" s="14"/>
      <c r="L44" s="15" t="str">
        <f t="shared" si="1"/>
        <v/>
      </c>
      <c r="M44" s="69"/>
      <c r="N44" s="15" t="str">
        <f t="shared" si="1"/>
        <v/>
      </c>
      <c r="O44" s="14"/>
      <c r="P44" s="15" t="str">
        <f t="shared" si="1"/>
        <v/>
      </c>
      <c r="Q44" s="14"/>
      <c r="R44" s="15" t="str">
        <f t="shared" si="1"/>
        <v/>
      </c>
      <c r="S44" s="14"/>
      <c r="T44" s="14">
        <v>955</v>
      </c>
      <c r="U44" s="14">
        <v>957</v>
      </c>
    </row>
    <row r="45" spans="1:21" s="7" customFormat="1" ht="9.9499999999999993" customHeight="1" x14ac:dyDescent="0.35">
      <c r="A45" s="7">
        <v>952</v>
      </c>
      <c r="B45" s="7">
        <v>954</v>
      </c>
      <c r="D45" s="137"/>
      <c r="F45" s="15" t="str">
        <f t="shared" si="0"/>
        <v/>
      </c>
      <c r="H45" s="15" t="str">
        <f t="shared" si="0"/>
        <v/>
      </c>
      <c r="I45" s="14"/>
      <c r="J45" s="15" t="str">
        <f t="shared" si="1"/>
        <v/>
      </c>
      <c r="K45" s="14"/>
      <c r="L45" s="15" t="str">
        <f t="shared" si="1"/>
        <v/>
      </c>
      <c r="M45" s="69"/>
      <c r="N45" s="15" t="str">
        <f t="shared" si="1"/>
        <v/>
      </c>
      <c r="O45" s="14"/>
      <c r="P45" s="15" t="str">
        <f t="shared" si="1"/>
        <v/>
      </c>
      <c r="Q45" s="14"/>
      <c r="R45" s="15" t="str">
        <f t="shared" si="1"/>
        <v/>
      </c>
      <c r="S45" s="14"/>
      <c r="T45" s="14">
        <v>952</v>
      </c>
      <c r="U45" s="14">
        <v>954</v>
      </c>
    </row>
    <row r="46" spans="1:21" s="7" customFormat="1" ht="9.9499999999999993" customHeight="1" thickBot="1" x14ac:dyDescent="0.4">
      <c r="A46" s="7">
        <v>950</v>
      </c>
      <c r="B46" s="7">
        <v>951</v>
      </c>
      <c r="D46" s="137"/>
      <c r="F46" s="17" t="str">
        <f t="shared" si="0"/>
        <v/>
      </c>
      <c r="H46" s="17" t="str">
        <f t="shared" si="0"/>
        <v/>
      </c>
      <c r="I46" s="14"/>
      <c r="J46" s="17" t="str">
        <f t="shared" si="1"/>
        <v/>
      </c>
      <c r="K46" s="14"/>
      <c r="L46" s="17" t="str">
        <f t="shared" si="1"/>
        <v/>
      </c>
      <c r="M46" s="69"/>
      <c r="N46" s="17" t="str">
        <f t="shared" si="1"/>
        <v/>
      </c>
      <c r="O46" s="14"/>
      <c r="P46" s="17" t="str">
        <f t="shared" si="1"/>
        <v/>
      </c>
      <c r="Q46" s="14"/>
      <c r="R46" s="17" t="str">
        <f t="shared" si="1"/>
        <v/>
      </c>
      <c r="S46" s="14"/>
      <c r="T46" s="14">
        <v>950</v>
      </c>
      <c r="U46" s="14">
        <v>951</v>
      </c>
    </row>
    <row r="47" spans="1:21" ht="33.75" hidden="1" customHeight="1" x14ac:dyDescent="0.25">
      <c r="D47" s="10"/>
      <c r="P47"/>
      <c r="R47"/>
      <c r="T47" s="70"/>
      <c r="U47" s="70"/>
    </row>
    <row r="48" spans="1:21" ht="42" hidden="1" customHeight="1" x14ac:dyDescent="0.25">
      <c r="D48" s="10"/>
      <c r="F48" s="5">
        <f>Data!I5</f>
        <v>0</v>
      </c>
      <c r="H48" s="5">
        <f>Data!J5</f>
        <v>0</v>
      </c>
      <c r="J48" s="5">
        <f>Data!K5</f>
        <v>0</v>
      </c>
      <c r="L48" s="5">
        <f>Data!L5</f>
        <v>0</v>
      </c>
      <c r="N48" s="5">
        <f>Data!M5</f>
        <v>0</v>
      </c>
      <c r="P48" s="71">
        <f>Data!N5</f>
        <v>0</v>
      </c>
      <c r="R48" s="71">
        <f>Data!O5</f>
        <v>0</v>
      </c>
      <c r="T48" s="70"/>
      <c r="U48" s="70"/>
    </row>
    <row r="49" spans="4:25" ht="24" customHeight="1" x14ac:dyDescent="0.25">
      <c r="D49" s="10"/>
      <c r="T49" s="70"/>
      <c r="U49" s="70"/>
    </row>
    <row r="50" spans="4:25" ht="20.25" x14ac:dyDescent="0.3">
      <c r="D50" s="72" t="s">
        <v>139</v>
      </c>
      <c r="F50" s="11">
        <f>Year1</f>
        <v>2013</v>
      </c>
      <c r="H50" s="11">
        <f>Year2</f>
        <v>2014</v>
      </c>
      <c r="I50" s="12"/>
      <c r="J50" s="11">
        <f>Year3</f>
        <v>2015</v>
      </c>
      <c r="K50" s="12"/>
      <c r="L50" s="11">
        <f>Year4</f>
        <v>2016</v>
      </c>
      <c r="M50" s="12"/>
      <c r="N50" s="11">
        <f>Year5</f>
        <v>2017</v>
      </c>
      <c r="O50" s="12"/>
      <c r="P50" s="11">
        <f>Year6</f>
        <v>2018</v>
      </c>
      <c r="Q50" s="12"/>
      <c r="R50" s="11">
        <f>Year7</f>
        <v>2019</v>
      </c>
      <c r="S50" s="12"/>
      <c r="T50" s="73"/>
      <c r="U50" s="73"/>
    </row>
    <row r="51" spans="4:25" ht="20.25" x14ac:dyDescent="0.3">
      <c r="D51" s="72" t="s">
        <v>140</v>
      </c>
      <c r="F51" s="11">
        <f>NCYYear1</f>
        <v>0</v>
      </c>
      <c r="H51" s="11">
        <f>NCYYear2</f>
        <v>0</v>
      </c>
      <c r="I51" s="12"/>
      <c r="J51" s="11">
        <f>NCYYear3</f>
        <v>0</v>
      </c>
      <c r="K51" s="12"/>
      <c r="L51" s="11">
        <f>NCYYear4</f>
        <v>0</v>
      </c>
      <c r="M51" s="12"/>
      <c r="N51" s="11">
        <f>NCYYear5</f>
        <v>0</v>
      </c>
      <c r="O51" s="12"/>
      <c r="P51" s="11">
        <f>NCYYear6</f>
        <v>0</v>
      </c>
      <c r="Q51" s="12"/>
      <c r="R51" s="11">
        <f>NCYYear7</f>
        <v>0</v>
      </c>
      <c r="S51" s="12"/>
      <c r="T51" s="73"/>
      <c r="U51" s="73"/>
    </row>
    <row r="52" spans="4:25" ht="9" customHeight="1" x14ac:dyDescent="0.3">
      <c r="D52" s="10"/>
      <c r="H52" s="12"/>
      <c r="I52" s="12"/>
      <c r="J52" s="12"/>
      <c r="K52" s="12"/>
      <c r="L52" s="12"/>
      <c r="M52" s="12"/>
      <c r="N52" s="12"/>
      <c r="O52" s="12"/>
      <c r="P52" s="12"/>
      <c r="Q52" s="12"/>
      <c r="R52" s="12"/>
      <c r="S52" s="12"/>
      <c r="T52" s="73"/>
      <c r="U52" s="73"/>
    </row>
    <row r="53" spans="4:25" ht="23.25" x14ac:dyDescent="0.35">
      <c r="D53" s="14" t="str">
        <f xml:space="preserve"> IF(AND( ISBLANK( Data!$O$5)=TRUE,ISBLANK( Data!$N$5)=TRUE), "In 2019 your child’s position cannot be compared with their position in 2018.",IF(AND(ISBLANK( Data!$O$5)=FALSE,ISBLANK( Data!$N$5)=FALSE,Data!$O$4&gt;2,Data!$O$4-Data!$N$4=1, Data!$O$5-Data!$N$5&gt;=VLOOKUP(CONCATENATE(Data!$O$4,Data!$P$3,Data!$Q$3),Lookups!$G$1:$K$29,5,FALSE)),"In 2019 your child’s position is higher than their position in 2018.",IF(AND(ISBLANK( Data!$O$5)=FALSE,ISBLANK( Data!$N$5)=FALSE, Data!$O$4&gt;2,Data!$O$4-Data!$N$4=1, Data!$O$5-Data!$N$5&lt;=-(VLOOKUP(CONCATENATE(Data!$O$4,Data!$P$3,Data!$Q$3),Lookups!$G$1:$K$29,5,FALSE))),"In 2019 your child’s position is lower than their position in 2018.",IF(AND(ISBLANK( Data!$O$5)=FALSE,ISBLANK( Data!$N$5)=FALSE, Data!$O$4&gt;2,Data!$O$4-Data!$N$4=1),"In 2019 your child’s position is consistent with their position in 2018.", "In 2019 your child’s position cannot be compared with their position in 2018."))))</f>
        <v>In 2019 your child’s position cannot be compared with their position in 2018.</v>
      </c>
      <c r="F53" s="14"/>
      <c r="G53" s="14"/>
      <c r="I53" s="12"/>
      <c r="J53" s="12"/>
      <c r="K53" s="12"/>
      <c r="L53" s="12"/>
      <c r="M53" s="12"/>
      <c r="N53" s="12"/>
      <c r="O53" s="12"/>
      <c r="P53" s="12"/>
      <c r="Q53" s="12"/>
      <c r="R53" s="12"/>
      <c r="S53" s="12"/>
      <c r="T53" s="73"/>
      <c r="U53" s="73"/>
    </row>
    <row r="54" spans="4:25" ht="32.25" customHeight="1" x14ac:dyDescent="0.3">
      <c r="D54" s="10"/>
      <c r="H54" s="12"/>
      <c r="I54" s="12"/>
      <c r="J54" s="12"/>
      <c r="K54" s="12"/>
      <c r="L54" s="12"/>
      <c r="M54" s="12"/>
      <c r="N54" s="12"/>
      <c r="O54" s="12"/>
      <c r="P54" s="12"/>
      <c r="Q54" s="12"/>
      <c r="R54" s="12"/>
      <c r="S54" s="12"/>
      <c r="T54" s="73"/>
      <c r="U54" s="73"/>
    </row>
    <row r="55" spans="4:25" ht="42" customHeight="1" x14ac:dyDescent="0.4">
      <c r="D55" s="141" t="s">
        <v>70</v>
      </c>
      <c r="E55" s="145"/>
      <c r="F55" s="145"/>
      <c r="G55" s="145"/>
      <c r="H55" s="145"/>
      <c r="I55" s="145"/>
      <c r="J55" s="145"/>
      <c r="K55" s="145"/>
      <c r="L55" s="145"/>
      <c r="M55" s="145"/>
      <c r="N55" s="145"/>
      <c r="O55" s="145"/>
      <c r="P55" s="145"/>
      <c r="Q55" s="145"/>
      <c r="R55" s="145"/>
      <c r="S55" s="145"/>
      <c r="T55" s="145"/>
      <c r="U55" s="70"/>
      <c r="V55" s="70"/>
      <c r="W55" s="70"/>
      <c r="X55" s="70"/>
      <c r="Y55" s="70"/>
    </row>
    <row r="56" spans="4:25" ht="8.25" customHeight="1" thickBot="1" x14ac:dyDescent="0.3">
      <c r="D56" s="10"/>
      <c r="H56" s="9"/>
      <c r="U56" s="70"/>
      <c r="V56" s="70"/>
      <c r="W56" s="70"/>
      <c r="X56" s="70"/>
      <c r="Y56" s="70"/>
    </row>
    <row r="57" spans="4:25" ht="9.9499999999999993" customHeight="1" x14ac:dyDescent="0.35">
      <c r="D57" s="142" t="s">
        <v>40</v>
      </c>
      <c r="E57" s="14"/>
      <c r="F57" s="13" t="str">
        <f t="shared" ref="F57:F92" si="2">IF(AND(F$94&gt;=$T11,F$94&lt;=$U11),"+","")</f>
        <v/>
      </c>
      <c r="G57" s="14"/>
      <c r="H57" s="13" t="str">
        <f t="shared" ref="H57:H92" si="3">IF(AND(H$94&gt;=$T11,H$94&lt;=$U11),"+","")</f>
        <v/>
      </c>
      <c r="I57" s="14"/>
      <c r="J57" s="13" t="str">
        <f t="shared" ref="J57:J92" si="4">IF(AND(J$94&gt;=$T11,J$94&lt;=$U11),"+","")</f>
        <v/>
      </c>
      <c r="K57" s="14"/>
      <c r="L57" s="13" t="str">
        <f t="shared" ref="L57:L92" si="5">IF(AND(L$94&gt;=$T11,L$94&lt;=$U11),"+","")</f>
        <v/>
      </c>
      <c r="M57" s="69"/>
      <c r="N57" s="13" t="str">
        <f t="shared" ref="N57:N92" si="6">IF(AND(N$94&gt;=$T11,N$94&lt;=$U11),"+","")</f>
        <v/>
      </c>
      <c r="O57" s="7"/>
      <c r="P57" s="13" t="str">
        <f t="shared" ref="P57:P92" si="7">IF(AND(P$94&gt;=$T11,P$94&lt;=$U11),"+","")</f>
        <v/>
      </c>
      <c r="Q57" s="7"/>
      <c r="R57" s="13" t="str">
        <f t="shared" ref="R57:R92" si="8">IF(AND(R$94&gt;=$T11,R$94&lt;=$U11),"+","")</f>
        <v/>
      </c>
      <c r="S57" s="7"/>
      <c r="T57" s="7"/>
      <c r="U57" s="70"/>
      <c r="V57" s="70"/>
      <c r="W57" s="70"/>
      <c r="X57" s="70"/>
      <c r="Y57" s="70"/>
    </row>
    <row r="58" spans="4:25" ht="9.9499999999999993" customHeight="1" x14ac:dyDescent="0.35">
      <c r="D58" s="143"/>
      <c r="E58" s="14"/>
      <c r="F58" s="15" t="str">
        <f t="shared" si="2"/>
        <v/>
      </c>
      <c r="G58" s="14"/>
      <c r="H58" s="15" t="str">
        <f t="shared" si="3"/>
        <v/>
      </c>
      <c r="I58" s="14"/>
      <c r="J58" s="15" t="str">
        <f t="shared" si="4"/>
        <v/>
      </c>
      <c r="K58" s="14"/>
      <c r="L58" s="15" t="str">
        <f t="shared" si="5"/>
        <v/>
      </c>
      <c r="M58" s="69"/>
      <c r="N58" s="15" t="str">
        <f t="shared" si="6"/>
        <v/>
      </c>
      <c r="O58" s="7"/>
      <c r="P58" s="15" t="str">
        <f t="shared" si="7"/>
        <v/>
      </c>
      <c r="Q58" s="7"/>
      <c r="R58" s="15" t="str">
        <f t="shared" si="8"/>
        <v/>
      </c>
      <c r="S58" s="7"/>
      <c r="T58" s="7"/>
      <c r="U58" s="70"/>
      <c r="V58" s="70"/>
      <c r="W58" s="70"/>
      <c r="X58" s="70"/>
      <c r="Y58" s="70"/>
    </row>
    <row r="59" spans="4:25" ht="9.9499999999999993" customHeight="1" x14ac:dyDescent="0.35">
      <c r="D59" s="143"/>
      <c r="E59" s="14"/>
      <c r="F59" s="15" t="str">
        <f t="shared" si="2"/>
        <v/>
      </c>
      <c r="G59" s="14"/>
      <c r="H59" s="15" t="str">
        <f t="shared" si="3"/>
        <v/>
      </c>
      <c r="I59" s="14"/>
      <c r="J59" s="15" t="str">
        <f t="shared" si="4"/>
        <v/>
      </c>
      <c r="K59" s="14"/>
      <c r="L59" s="15" t="str">
        <f t="shared" si="5"/>
        <v/>
      </c>
      <c r="M59" s="69"/>
      <c r="N59" s="15" t="str">
        <f t="shared" si="6"/>
        <v/>
      </c>
      <c r="O59" s="7"/>
      <c r="P59" s="15" t="str">
        <f t="shared" si="7"/>
        <v/>
      </c>
      <c r="Q59" s="7"/>
      <c r="R59" s="15" t="str">
        <f t="shared" si="8"/>
        <v/>
      </c>
      <c r="S59" s="7"/>
      <c r="T59" s="7"/>
      <c r="U59" s="70"/>
      <c r="V59" s="70"/>
      <c r="W59" s="70"/>
      <c r="X59" s="70"/>
      <c r="Y59" s="70"/>
    </row>
    <row r="60" spans="4:25" ht="9.9499999999999993" customHeight="1" thickBot="1" x14ac:dyDescent="0.4">
      <c r="D60" s="143"/>
      <c r="E60" s="14"/>
      <c r="F60" s="17" t="str">
        <f t="shared" si="2"/>
        <v/>
      </c>
      <c r="G60" s="14"/>
      <c r="H60" s="17" t="str">
        <f t="shared" si="3"/>
        <v/>
      </c>
      <c r="I60" s="14"/>
      <c r="J60" s="17" t="str">
        <f t="shared" si="4"/>
        <v/>
      </c>
      <c r="K60" s="14"/>
      <c r="L60" s="17" t="str">
        <f t="shared" si="5"/>
        <v/>
      </c>
      <c r="M60" s="69"/>
      <c r="N60" s="17" t="str">
        <f t="shared" si="6"/>
        <v/>
      </c>
      <c r="O60" s="7"/>
      <c r="P60" s="17" t="str">
        <f t="shared" si="7"/>
        <v/>
      </c>
      <c r="Q60" s="7"/>
      <c r="R60" s="17" t="str">
        <f t="shared" si="8"/>
        <v/>
      </c>
      <c r="S60" s="7"/>
      <c r="T60" s="7"/>
      <c r="U60" s="70"/>
      <c r="V60" s="70"/>
      <c r="W60" s="70"/>
      <c r="X60" s="70"/>
      <c r="Y60" s="70"/>
    </row>
    <row r="61" spans="4:25" ht="9.9499999999999993" customHeight="1" x14ac:dyDescent="0.35">
      <c r="D61" s="142" t="s">
        <v>47</v>
      </c>
      <c r="E61" s="14"/>
      <c r="F61" s="15" t="str">
        <f t="shared" si="2"/>
        <v/>
      </c>
      <c r="G61" s="14"/>
      <c r="H61" s="15" t="str">
        <f t="shared" si="3"/>
        <v/>
      </c>
      <c r="I61" s="14"/>
      <c r="J61" s="15" t="str">
        <f t="shared" si="4"/>
        <v/>
      </c>
      <c r="K61" s="14"/>
      <c r="L61" s="15" t="str">
        <f t="shared" si="5"/>
        <v/>
      </c>
      <c r="M61" s="69"/>
      <c r="N61" s="15" t="str">
        <f t="shared" si="6"/>
        <v/>
      </c>
      <c r="O61" s="7"/>
      <c r="P61" s="15" t="str">
        <f t="shared" si="7"/>
        <v/>
      </c>
      <c r="Q61" s="7"/>
      <c r="R61" s="15" t="str">
        <f t="shared" si="8"/>
        <v/>
      </c>
      <c r="S61" s="7"/>
      <c r="T61" s="7"/>
      <c r="U61" s="70"/>
      <c r="V61" s="70"/>
      <c r="W61" s="70"/>
      <c r="X61" s="70"/>
      <c r="Y61" s="70"/>
    </row>
    <row r="62" spans="4:25" ht="9.9499999999999993" customHeight="1" x14ac:dyDescent="0.35">
      <c r="D62" s="143"/>
      <c r="E62" s="14"/>
      <c r="F62" s="15" t="str">
        <f t="shared" si="2"/>
        <v/>
      </c>
      <c r="G62" s="14"/>
      <c r="H62" s="15" t="str">
        <f t="shared" si="3"/>
        <v/>
      </c>
      <c r="I62" s="14"/>
      <c r="J62" s="15" t="str">
        <f t="shared" si="4"/>
        <v/>
      </c>
      <c r="K62" s="14"/>
      <c r="L62" s="15" t="str">
        <f t="shared" si="5"/>
        <v/>
      </c>
      <c r="M62" s="69"/>
      <c r="N62" s="15" t="str">
        <f t="shared" si="6"/>
        <v/>
      </c>
      <c r="O62" s="7"/>
      <c r="P62" s="15" t="str">
        <f t="shared" si="7"/>
        <v/>
      </c>
      <c r="Q62" s="7"/>
      <c r="R62" s="15" t="str">
        <f t="shared" si="8"/>
        <v/>
      </c>
      <c r="S62" s="7"/>
      <c r="T62" s="7"/>
      <c r="U62" s="70"/>
      <c r="V62" s="70"/>
      <c r="W62" s="70"/>
      <c r="X62" s="70"/>
      <c r="Y62" s="70"/>
    </row>
    <row r="63" spans="4:25" ht="9.9499999999999993" customHeight="1" x14ac:dyDescent="0.35">
      <c r="D63" s="143"/>
      <c r="E63" s="14"/>
      <c r="F63" s="15" t="str">
        <f t="shared" si="2"/>
        <v/>
      </c>
      <c r="G63" s="14"/>
      <c r="H63" s="15" t="str">
        <f t="shared" si="3"/>
        <v/>
      </c>
      <c r="I63" s="14"/>
      <c r="J63" s="15" t="str">
        <f t="shared" si="4"/>
        <v/>
      </c>
      <c r="K63" s="14"/>
      <c r="L63" s="15" t="str">
        <f t="shared" si="5"/>
        <v/>
      </c>
      <c r="M63" s="69"/>
      <c r="N63" s="15" t="str">
        <f t="shared" si="6"/>
        <v/>
      </c>
      <c r="O63" s="7"/>
      <c r="P63" s="15" t="str">
        <f t="shared" si="7"/>
        <v/>
      </c>
      <c r="Q63" s="7"/>
      <c r="R63" s="15" t="str">
        <f t="shared" si="8"/>
        <v/>
      </c>
      <c r="S63" s="7"/>
      <c r="T63" s="7"/>
      <c r="U63" s="70"/>
      <c r="V63" s="70"/>
      <c r="W63" s="70"/>
      <c r="X63" s="70"/>
      <c r="Y63" s="70"/>
    </row>
    <row r="64" spans="4:25" ht="9.9499999999999993" customHeight="1" x14ac:dyDescent="0.35">
      <c r="D64" s="143"/>
      <c r="E64" s="14"/>
      <c r="F64" s="15" t="str">
        <f t="shared" si="2"/>
        <v/>
      </c>
      <c r="G64" s="14"/>
      <c r="H64" s="15" t="str">
        <f t="shared" si="3"/>
        <v/>
      </c>
      <c r="I64" s="14"/>
      <c r="J64" s="15" t="str">
        <f t="shared" si="4"/>
        <v/>
      </c>
      <c r="K64" s="14"/>
      <c r="L64" s="15" t="str">
        <f t="shared" si="5"/>
        <v/>
      </c>
      <c r="M64" s="69"/>
      <c r="N64" s="15" t="str">
        <f t="shared" si="6"/>
        <v/>
      </c>
      <c r="O64" s="7"/>
      <c r="P64" s="15" t="str">
        <f t="shared" si="7"/>
        <v/>
      </c>
      <c r="Q64" s="7"/>
      <c r="R64" s="15" t="str">
        <f t="shared" si="8"/>
        <v/>
      </c>
      <c r="S64" s="7"/>
      <c r="T64" s="7"/>
      <c r="U64" s="70"/>
      <c r="V64" s="70"/>
      <c r="W64" s="70"/>
      <c r="X64" s="70"/>
      <c r="Y64" s="70"/>
    </row>
    <row r="65" spans="4:25" ht="9.9499999999999993" customHeight="1" x14ac:dyDescent="0.35">
      <c r="D65" s="143"/>
      <c r="E65" s="14"/>
      <c r="F65" s="15" t="str">
        <f t="shared" si="2"/>
        <v/>
      </c>
      <c r="G65" s="14"/>
      <c r="H65" s="15" t="str">
        <f t="shared" si="3"/>
        <v/>
      </c>
      <c r="I65" s="14"/>
      <c r="J65" s="15" t="str">
        <f t="shared" si="4"/>
        <v/>
      </c>
      <c r="K65" s="14"/>
      <c r="L65" s="15" t="str">
        <f t="shared" si="5"/>
        <v/>
      </c>
      <c r="M65" s="69"/>
      <c r="N65" s="15" t="str">
        <f t="shared" si="6"/>
        <v/>
      </c>
      <c r="O65" s="7"/>
      <c r="P65" s="15" t="str">
        <f t="shared" si="7"/>
        <v/>
      </c>
      <c r="Q65" s="7"/>
      <c r="R65" s="15" t="str">
        <f t="shared" si="8"/>
        <v/>
      </c>
      <c r="S65" s="7"/>
      <c r="T65" s="7"/>
      <c r="U65" s="70"/>
      <c r="V65" s="70"/>
      <c r="W65" s="70"/>
      <c r="X65" s="70"/>
      <c r="Y65" s="70"/>
    </row>
    <row r="66" spans="4:25" ht="9.9499999999999993" customHeight="1" x14ac:dyDescent="0.35">
      <c r="D66" s="143"/>
      <c r="E66" s="14"/>
      <c r="F66" s="15" t="str">
        <f t="shared" si="2"/>
        <v/>
      </c>
      <c r="G66" s="14"/>
      <c r="H66" s="15" t="str">
        <f t="shared" si="3"/>
        <v/>
      </c>
      <c r="I66" s="14"/>
      <c r="J66" s="15" t="str">
        <f t="shared" si="4"/>
        <v/>
      </c>
      <c r="K66" s="14"/>
      <c r="L66" s="15" t="str">
        <f t="shared" si="5"/>
        <v/>
      </c>
      <c r="M66" s="69"/>
      <c r="N66" s="15" t="str">
        <f t="shared" si="6"/>
        <v/>
      </c>
      <c r="O66" s="7"/>
      <c r="P66" s="15" t="str">
        <f t="shared" si="7"/>
        <v/>
      </c>
      <c r="Q66" s="7"/>
      <c r="R66" s="15" t="str">
        <f t="shared" si="8"/>
        <v/>
      </c>
      <c r="S66" s="7"/>
      <c r="T66" s="7"/>
      <c r="U66" s="70"/>
      <c r="V66" s="70"/>
      <c r="W66" s="70"/>
      <c r="X66" s="70"/>
      <c r="Y66" s="70"/>
    </row>
    <row r="67" spans="4:25" ht="9.9499999999999993" customHeight="1" thickBot="1" x14ac:dyDescent="0.4">
      <c r="D67" s="143"/>
      <c r="E67" s="14"/>
      <c r="F67" s="17" t="str">
        <f t="shared" si="2"/>
        <v/>
      </c>
      <c r="G67" s="14"/>
      <c r="H67" s="17" t="str">
        <f t="shared" si="3"/>
        <v/>
      </c>
      <c r="I67" s="14"/>
      <c r="J67" s="17" t="str">
        <f t="shared" si="4"/>
        <v/>
      </c>
      <c r="K67" s="14"/>
      <c r="L67" s="17" t="str">
        <f t="shared" si="5"/>
        <v/>
      </c>
      <c r="M67" s="69"/>
      <c r="N67" s="17" t="str">
        <f t="shared" si="6"/>
        <v/>
      </c>
      <c r="O67" s="7"/>
      <c r="P67" s="17" t="str">
        <f t="shared" si="7"/>
        <v/>
      </c>
      <c r="Q67" s="7"/>
      <c r="R67" s="17" t="str">
        <f t="shared" si="8"/>
        <v/>
      </c>
      <c r="S67" s="7"/>
      <c r="T67" s="7"/>
      <c r="U67" s="70"/>
      <c r="V67" s="70"/>
      <c r="W67" s="70"/>
      <c r="X67" s="70"/>
      <c r="Y67" s="70"/>
    </row>
    <row r="68" spans="4:25" ht="9.9499999999999993" customHeight="1" x14ac:dyDescent="0.35">
      <c r="D68" s="142" t="s">
        <v>48</v>
      </c>
      <c r="E68" s="14"/>
      <c r="F68" s="15" t="str">
        <f t="shared" si="2"/>
        <v/>
      </c>
      <c r="G68" s="14"/>
      <c r="H68" s="15" t="str">
        <f t="shared" si="3"/>
        <v/>
      </c>
      <c r="I68" s="14"/>
      <c r="J68" s="15" t="str">
        <f t="shared" si="4"/>
        <v/>
      </c>
      <c r="K68" s="14"/>
      <c r="L68" s="15" t="str">
        <f t="shared" si="5"/>
        <v/>
      </c>
      <c r="M68" s="69"/>
      <c r="N68" s="15" t="str">
        <f t="shared" si="6"/>
        <v/>
      </c>
      <c r="O68" s="7"/>
      <c r="P68" s="15" t="str">
        <f t="shared" si="7"/>
        <v/>
      </c>
      <c r="Q68" s="7"/>
      <c r="R68" s="15" t="str">
        <f t="shared" si="8"/>
        <v/>
      </c>
      <c r="S68" s="7"/>
      <c r="T68" s="7"/>
      <c r="U68" s="70"/>
      <c r="V68" s="70"/>
      <c r="W68" s="70"/>
      <c r="X68" s="70"/>
      <c r="Y68" s="70"/>
    </row>
    <row r="69" spans="4:25" ht="9.9499999999999993" customHeight="1" x14ac:dyDescent="0.35">
      <c r="D69" s="143"/>
      <c r="E69" s="14"/>
      <c r="F69" s="15" t="str">
        <f t="shared" si="2"/>
        <v/>
      </c>
      <c r="G69" s="14"/>
      <c r="H69" s="15" t="str">
        <f t="shared" si="3"/>
        <v/>
      </c>
      <c r="I69" s="14"/>
      <c r="J69" s="15" t="str">
        <f t="shared" si="4"/>
        <v/>
      </c>
      <c r="K69" s="14"/>
      <c r="L69" s="15" t="str">
        <f t="shared" si="5"/>
        <v/>
      </c>
      <c r="M69" s="69"/>
      <c r="N69" s="15" t="str">
        <f t="shared" si="6"/>
        <v/>
      </c>
      <c r="O69" s="7"/>
      <c r="P69" s="15" t="str">
        <f t="shared" si="7"/>
        <v/>
      </c>
      <c r="Q69" s="7"/>
      <c r="R69" s="15" t="str">
        <f t="shared" si="8"/>
        <v/>
      </c>
      <c r="S69" s="7"/>
      <c r="T69" s="7"/>
      <c r="U69" s="70"/>
      <c r="V69" s="70"/>
      <c r="W69" s="70"/>
      <c r="X69" s="70"/>
      <c r="Y69" s="70"/>
    </row>
    <row r="70" spans="4:25" ht="9.9499999999999993" customHeight="1" x14ac:dyDescent="0.35">
      <c r="D70" s="143"/>
      <c r="E70" s="14"/>
      <c r="F70" s="15" t="str">
        <f t="shared" si="2"/>
        <v/>
      </c>
      <c r="G70" s="14"/>
      <c r="H70" s="15" t="str">
        <f t="shared" si="3"/>
        <v/>
      </c>
      <c r="I70" s="14"/>
      <c r="J70" s="15" t="str">
        <f t="shared" si="4"/>
        <v/>
      </c>
      <c r="K70" s="14"/>
      <c r="L70" s="15" t="str">
        <f t="shared" si="5"/>
        <v/>
      </c>
      <c r="M70" s="69"/>
      <c r="N70" s="15" t="str">
        <f t="shared" si="6"/>
        <v/>
      </c>
      <c r="O70" s="7"/>
      <c r="P70" s="15" t="str">
        <f t="shared" si="7"/>
        <v/>
      </c>
      <c r="Q70" s="7"/>
      <c r="R70" s="15" t="str">
        <f t="shared" si="8"/>
        <v/>
      </c>
      <c r="S70" s="7"/>
      <c r="T70" s="7"/>
      <c r="U70" s="70"/>
      <c r="V70" s="70"/>
      <c r="W70" s="70"/>
      <c r="X70" s="70"/>
      <c r="Y70" s="70"/>
    </row>
    <row r="71" spans="4:25" ht="9.9499999999999993" customHeight="1" x14ac:dyDescent="0.35">
      <c r="D71" s="143"/>
      <c r="E71" s="14"/>
      <c r="F71" s="15" t="str">
        <f t="shared" si="2"/>
        <v/>
      </c>
      <c r="G71" s="14"/>
      <c r="H71" s="15" t="str">
        <f t="shared" si="3"/>
        <v/>
      </c>
      <c r="I71" s="14"/>
      <c r="J71" s="15" t="str">
        <f t="shared" si="4"/>
        <v/>
      </c>
      <c r="K71" s="14"/>
      <c r="L71" s="15" t="str">
        <f t="shared" si="5"/>
        <v/>
      </c>
      <c r="M71" s="69"/>
      <c r="N71" s="15" t="str">
        <f t="shared" si="6"/>
        <v/>
      </c>
      <c r="O71" s="7"/>
      <c r="P71" s="15" t="str">
        <f t="shared" si="7"/>
        <v/>
      </c>
      <c r="Q71" s="7"/>
      <c r="R71" s="15" t="str">
        <f t="shared" si="8"/>
        <v/>
      </c>
      <c r="S71" s="7"/>
      <c r="T71" s="7"/>
      <c r="U71" s="70"/>
      <c r="V71" s="70"/>
      <c r="W71" s="70"/>
      <c r="X71" s="70"/>
      <c r="Y71" s="70"/>
    </row>
    <row r="72" spans="4:25" ht="9.9499999999999993" customHeight="1" x14ac:dyDescent="0.35">
      <c r="D72" s="143"/>
      <c r="E72" s="14"/>
      <c r="F72" s="15" t="str">
        <f t="shared" si="2"/>
        <v/>
      </c>
      <c r="G72" s="14"/>
      <c r="H72" s="15" t="str">
        <f t="shared" si="3"/>
        <v/>
      </c>
      <c r="I72" s="14"/>
      <c r="J72" s="15" t="str">
        <f t="shared" si="4"/>
        <v/>
      </c>
      <c r="K72" s="14"/>
      <c r="L72" s="15" t="str">
        <f t="shared" si="5"/>
        <v/>
      </c>
      <c r="M72" s="69"/>
      <c r="N72" s="15" t="str">
        <f t="shared" si="6"/>
        <v/>
      </c>
      <c r="O72" s="7"/>
      <c r="P72" s="15" t="str">
        <f t="shared" si="7"/>
        <v/>
      </c>
      <c r="Q72" s="7"/>
      <c r="R72" s="15" t="str">
        <f t="shared" si="8"/>
        <v/>
      </c>
      <c r="S72" s="7"/>
      <c r="T72" s="7"/>
      <c r="U72" s="70"/>
      <c r="V72" s="70"/>
      <c r="W72" s="70"/>
      <c r="X72" s="70"/>
      <c r="Y72" s="70"/>
    </row>
    <row r="73" spans="4:25" ht="9.9499999999999993" customHeight="1" x14ac:dyDescent="0.35">
      <c r="D73" s="143"/>
      <c r="E73" s="14"/>
      <c r="F73" s="15" t="str">
        <f t="shared" si="2"/>
        <v/>
      </c>
      <c r="G73" s="14"/>
      <c r="H73" s="15" t="str">
        <f t="shared" si="3"/>
        <v/>
      </c>
      <c r="I73" s="14"/>
      <c r="J73" s="15" t="str">
        <f t="shared" si="4"/>
        <v/>
      </c>
      <c r="K73" s="14"/>
      <c r="L73" s="15" t="str">
        <f t="shared" si="5"/>
        <v/>
      </c>
      <c r="M73" s="69"/>
      <c r="N73" s="15" t="str">
        <f t="shared" si="6"/>
        <v/>
      </c>
      <c r="O73" s="7"/>
      <c r="P73" s="15" t="str">
        <f t="shared" si="7"/>
        <v/>
      </c>
      <c r="Q73" s="7"/>
      <c r="R73" s="15" t="str">
        <f t="shared" si="8"/>
        <v/>
      </c>
      <c r="S73" s="7"/>
      <c r="T73" s="7"/>
      <c r="U73" s="70"/>
      <c r="V73" s="70"/>
      <c r="W73" s="70"/>
      <c r="X73" s="70"/>
      <c r="Y73" s="70"/>
    </row>
    <row r="74" spans="4:25" ht="9.9499999999999993" customHeight="1" x14ac:dyDescent="0.35">
      <c r="D74" s="143"/>
      <c r="E74" s="14"/>
      <c r="F74" s="15" t="str">
        <f t="shared" si="2"/>
        <v/>
      </c>
      <c r="G74" s="14"/>
      <c r="H74" s="15" t="str">
        <f t="shared" si="3"/>
        <v/>
      </c>
      <c r="I74" s="14"/>
      <c r="J74" s="15" t="str">
        <f t="shared" si="4"/>
        <v/>
      </c>
      <c r="K74" s="14"/>
      <c r="L74" s="15" t="str">
        <f t="shared" si="5"/>
        <v/>
      </c>
      <c r="M74" s="69"/>
      <c r="N74" s="15" t="str">
        <f t="shared" si="6"/>
        <v/>
      </c>
      <c r="O74" s="7"/>
      <c r="P74" s="15" t="str">
        <f t="shared" si="7"/>
        <v/>
      </c>
      <c r="Q74" s="7"/>
      <c r="R74" s="15" t="str">
        <f t="shared" si="8"/>
        <v/>
      </c>
      <c r="S74" s="7"/>
      <c r="T74" s="7"/>
      <c r="U74" s="70"/>
      <c r="V74" s="70"/>
      <c r="W74" s="70"/>
      <c r="X74" s="70"/>
      <c r="Y74" s="70"/>
    </row>
    <row r="75" spans="4:25" ht="9.9499999999999993" customHeight="1" x14ac:dyDescent="0.35">
      <c r="D75" s="143"/>
      <c r="E75" s="14"/>
      <c r="F75" s="15" t="str">
        <f t="shared" si="2"/>
        <v/>
      </c>
      <c r="G75" s="14"/>
      <c r="H75" s="15" t="str">
        <f t="shared" si="3"/>
        <v/>
      </c>
      <c r="I75" s="14"/>
      <c r="J75" s="15" t="str">
        <f t="shared" si="4"/>
        <v/>
      </c>
      <c r="K75" s="14"/>
      <c r="L75" s="15" t="str">
        <f t="shared" si="5"/>
        <v/>
      </c>
      <c r="M75" s="69"/>
      <c r="N75" s="15" t="str">
        <f t="shared" si="6"/>
        <v/>
      </c>
      <c r="O75" s="7"/>
      <c r="P75" s="15" t="str">
        <f t="shared" si="7"/>
        <v/>
      </c>
      <c r="Q75" s="7"/>
      <c r="R75" s="15" t="str">
        <f t="shared" si="8"/>
        <v/>
      </c>
      <c r="S75" s="7"/>
      <c r="T75" s="7"/>
      <c r="U75" s="70"/>
      <c r="V75" s="70"/>
      <c r="W75" s="70"/>
      <c r="X75" s="70"/>
      <c r="Y75" s="70"/>
    </row>
    <row r="76" spans="4:25" ht="9.9499999999999993" customHeight="1" x14ac:dyDescent="0.35">
      <c r="D76" s="143"/>
      <c r="E76" s="14"/>
      <c r="F76" s="15" t="str">
        <f t="shared" si="2"/>
        <v/>
      </c>
      <c r="G76" s="14"/>
      <c r="H76" s="15" t="str">
        <f t="shared" si="3"/>
        <v/>
      </c>
      <c r="I76" s="14"/>
      <c r="J76" s="15" t="str">
        <f t="shared" si="4"/>
        <v/>
      </c>
      <c r="K76" s="14"/>
      <c r="L76" s="15" t="str">
        <f t="shared" si="5"/>
        <v/>
      </c>
      <c r="M76" s="69"/>
      <c r="N76" s="15" t="str">
        <f t="shared" si="6"/>
        <v/>
      </c>
      <c r="O76" s="7"/>
      <c r="P76" s="15" t="str">
        <f t="shared" si="7"/>
        <v/>
      </c>
      <c r="Q76" s="7"/>
      <c r="R76" s="15" t="str">
        <f t="shared" si="8"/>
        <v/>
      </c>
      <c r="S76" s="7"/>
      <c r="T76" s="7"/>
      <c r="U76" s="70"/>
      <c r="V76" s="70"/>
      <c r="W76" s="70"/>
      <c r="X76" s="70"/>
      <c r="Y76" s="70"/>
    </row>
    <row r="77" spans="4:25" ht="9.9499999999999993" customHeight="1" x14ac:dyDescent="0.35">
      <c r="D77" s="143"/>
      <c r="E77" s="14"/>
      <c r="F77" s="15" t="str">
        <f t="shared" si="2"/>
        <v/>
      </c>
      <c r="G77" s="14"/>
      <c r="H77" s="15" t="str">
        <f t="shared" si="3"/>
        <v/>
      </c>
      <c r="I77" s="14"/>
      <c r="J77" s="15" t="str">
        <f t="shared" si="4"/>
        <v/>
      </c>
      <c r="K77" s="14"/>
      <c r="L77" s="15" t="str">
        <f t="shared" si="5"/>
        <v/>
      </c>
      <c r="M77" s="69"/>
      <c r="N77" s="15" t="str">
        <f t="shared" si="6"/>
        <v/>
      </c>
      <c r="O77" s="7"/>
      <c r="P77" s="15" t="str">
        <f t="shared" si="7"/>
        <v/>
      </c>
      <c r="Q77" s="7"/>
      <c r="R77" s="15" t="str">
        <f t="shared" si="8"/>
        <v/>
      </c>
      <c r="S77" s="7"/>
      <c r="T77" s="7"/>
      <c r="U77" s="70"/>
      <c r="V77" s="70"/>
      <c r="W77" s="70"/>
      <c r="X77" s="70"/>
      <c r="Y77" s="70"/>
    </row>
    <row r="78" spans="4:25" ht="9.9499999999999993" customHeight="1" x14ac:dyDescent="0.35">
      <c r="D78" s="143"/>
      <c r="E78" s="14"/>
      <c r="F78" s="15" t="str">
        <f t="shared" si="2"/>
        <v/>
      </c>
      <c r="G78" s="14"/>
      <c r="H78" s="15" t="str">
        <f t="shared" si="3"/>
        <v/>
      </c>
      <c r="I78" s="14"/>
      <c r="J78" s="15" t="str">
        <f t="shared" si="4"/>
        <v/>
      </c>
      <c r="K78" s="14"/>
      <c r="L78" s="15" t="str">
        <f t="shared" si="5"/>
        <v/>
      </c>
      <c r="M78" s="69"/>
      <c r="N78" s="15" t="str">
        <f t="shared" si="6"/>
        <v/>
      </c>
      <c r="O78" s="7"/>
      <c r="P78" s="15" t="str">
        <f t="shared" si="7"/>
        <v/>
      </c>
      <c r="Q78" s="7"/>
      <c r="R78" s="15" t="str">
        <f t="shared" si="8"/>
        <v/>
      </c>
      <c r="S78" s="7"/>
      <c r="T78" s="7"/>
      <c r="U78" s="70"/>
      <c r="V78" s="70"/>
      <c r="W78" s="70"/>
      <c r="X78" s="70"/>
      <c r="Y78" s="70"/>
    </row>
    <row r="79" spans="4:25" ht="9.9499999999999993" customHeight="1" x14ac:dyDescent="0.35">
      <c r="D79" s="143"/>
      <c r="E79" s="14"/>
      <c r="F79" s="15" t="str">
        <f t="shared" si="2"/>
        <v/>
      </c>
      <c r="G79" s="14"/>
      <c r="H79" s="15" t="str">
        <f t="shared" si="3"/>
        <v/>
      </c>
      <c r="I79" s="14"/>
      <c r="J79" s="15" t="str">
        <f t="shared" si="4"/>
        <v/>
      </c>
      <c r="K79" s="14"/>
      <c r="L79" s="15" t="str">
        <f t="shared" si="5"/>
        <v/>
      </c>
      <c r="M79" s="69"/>
      <c r="N79" s="15" t="str">
        <f t="shared" si="6"/>
        <v/>
      </c>
      <c r="O79" s="7"/>
      <c r="P79" s="15" t="str">
        <f t="shared" si="7"/>
        <v/>
      </c>
      <c r="Q79" s="7"/>
      <c r="R79" s="15" t="str">
        <f t="shared" si="8"/>
        <v/>
      </c>
      <c r="S79" s="7"/>
      <c r="T79" s="7"/>
      <c r="U79" s="70"/>
      <c r="V79" s="70"/>
      <c r="W79" s="70"/>
      <c r="X79" s="70"/>
      <c r="Y79" s="70"/>
    </row>
    <row r="80" spans="4:25" ht="9.9499999999999993" customHeight="1" x14ac:dyDescent="0.35">
      <c r="D80" s="143"/>
      <c r="E80" s="14"/>
      <c r="F80" s="15" t="str">
        <f t="shared" si="2"/>
        <v/>
      </c>
      <c r="G80" s="14"/>
      <c r="H80" s="15" t="str">
        <f t="shared" si="3"/>
        <v/>
      </c>
      <c r="I80" s="14"/>
      <c r="J80" s="15" t="str">
        <f t="shared" si="4"/>
        <v/>
      </c>
      <c r="K80" s="14"/>
      <c r="L80" s="15" t="str">
        <f t="shared" si="5"/>
        <v/>
      </c>
      <c r="M80" s="69"/>
      <c r="N80" s="15" t="str">
        <f t="shared" si="6"/>
        <v/>
      </c>
      <c r="O80" s="7"/>
      <c r="P80" s="15" t="str">
        <f t="shared" si="7"/>
        <v/>
      </c>
      <c r="Q80" s="7"/>
      <c r="R80" s="15" t="str">
        <f t="shared" si="8"/>
        <v/>
      </c>
      <c r="S80" s="7"/>
      <c r="T80" s="7"/>
      <c r="U80" s="70"/>
      <c r="V80" s="70"/>
      <c r="W80" s="70"/>
      <c r="X80" s="70"/>
      <c r="Y80" s="70"/>
    </row>
    <row r="81" spans="4:25" ht="9.9499999999999993" customHeight="1" thickBot="1" x14ac:dyDescent="0.4">
      <c r="D81" s="143"/>
      <c r="E81" s="14"/>
      <c r="F81" s="17" t="str">
        <f t="shared" si="2"/>
        <v/>
      </c>
      <c r="G81" s="14"/>
      <c r="H81" s="17" t="str">
        <f t="shared" si="3"/>
        <v/>
      </c>
      <c r="I81" s="14"/>
      <c r="J81" s="17" t="str">
        <f t="shared" si="4"/>
        <v/>
      </c>
      <c r="K81" s="14"/>
      <c r="L81" s="17" t="str">
        <f t="shared" si="5"/>
        <v/>
      </c>
      <c r="M81" s="69"/>
      <c r="N81" s="17" t="str">
        <f t="shared" si="6"/>
        <v/>
      </c>
      <c r="O81" s="7"/>
      <c r="P81" s="17" t="str">
        <f t="shared" si="7"/>
        <v/>
      </c>
      <c r="Q81" s="7"/>
      <c r="R81" s="17" t="str">
        <f t="shared" si="8"/>
        <v/>
      </c>
      <c r="S81" s="7"/>
      <c r="T81" s="7"/>
      <c r="U81" s="70"/>
      <c r="V81" s="70"/>
      <c r="W81" s="70"/>
      <c r="X81" s="70"/>
      <c r="Y81" s="70"/>
    </row>
    <row r="82" spans="4:25" ht="9.9499999999999993" customHeight="1" x14ac:dyDescent="0.35">
      <c r="D82" s="142" t="s">
        <v>49</v>
      </c>
      <c r="E82" s="14"/>
      <c r="F82" s="15" t="str">
        <f t="shared" si="2"/>
        <v/>
      </c>
      <c r="G82" s="14"/>
      <c r="H82" s="15" t="str">
        <f t="shared" si="3"/>
        <v/>
      </c>
      <c r="I82" s="14"/>
      <c r="J82" s="15" t="str">
        <f t="shared" si="4"/>
        <v/>
      </c>
      <c r="K82" s="14"/>
      <c r="L82" s="15" t="str">
        <f t="shared" si="5"/>
        <v/>
      </c>
      <c r="M82" s="69"/>
      <c r="N82" s="15" t="str">
        <f t="shared" si="6"/>
        <v/>
      </c>
      <c r="O82" s="7"/>
      <c r="P82" s="15" t="str">
        <f t="shared" si="7"/>
        <v/>
      </c>
      <c r="Q82" s="7"/>
      <c r="R82" s="15" t="str">
        <f t="shared" si="8"/>
        <v/>
      </c>
      <c r="S82" s="7"/>
      <c r="T82" s="7"/>
      <c r="U82" s="70"/>
      <c r="V82" s="70"/>
      <c r="W82" s="70"/>
      <c r="X82" s="70"/>
      <c r="Y82" s="70"/>
    </row>
    <row r="83" spans="4:25" ht="9.9499999999999993" customHeight="1" x14ac:dyDescent="0.35">
      <c r="D83" s="143"/>
      <c r="E83" s="14"/>
      <c r="F83" s="15" t="str">
        <f t="shared" si="2"/>
        <v/>
      </c>
      <c r="G83" s="14"/>
      <c r="H83" s="15" t="str">
        <f t="shared" si="3"/>
        <v/>
      </c>
      <c r="I83" s="14"/>
      <c r="J83" s="15" t="str">
        <f t="shared" si="4"/>
        <v/>
      </c>
      <c r="K83" s="14"/>
      <c r="L83" s="15" t="str">
        <f t="shared" si="5"/>
        <v/>
      </c>
      <c r="M83" s="69"/>
      <c r="N83" s="15" t="str">
        <f t="shared" si="6"/>
        <v/>
      </c>
      <c r="O83" s="7"/>
      <c r="P83" s="15" t="str">
        <f t="shared" si="7"/>
        <v/>
      </c>
      <c r="Q83" s="7"/>
      <c r="R83" s="15" t="str">
        <f t="shared" si="8"/>
        <v/>
      </c>
      <c r="S83" s="7"/>
      <c r="T83" s="7"/>
      <c r="U83" s="70"/>
      <c r="V83" s="70"/>
      <c r="W83" s="70"/>
      <c r="X83" s="70"/>
      <c r="Y83" s="70"/>
    </row>
    <row r="84" spans="4:25" ht="9.9499999999999993" customHeight="1" x14ac:dyDescent="0.35">
      <c r="D84" s="143"/>
      <c r="E84" s="14"/>
      <c r="F84" s="15" t="str">
        <f t="shared" si="2"/>
        <v/>
      </c>
      <c r="G84" s="14"/>
      <c r="H84" s="15" t="str">
        <f t="shared" si="3"/>
        <v/>
      </c>
      <c r="I84" s="14"/>
      <c r="J84" s="15" t="str">
        <f t="shared" si="4"/>
        <v/>
      </c>
      <c r="K84" s="14"/>
      <c r="L84" s="15" t="str">
        <f t="shared" si="5"/>
        <v/>
      </c>
      <c r="M84" s="69"/>
      <c r="N84" s="15" t="str">
        <f t="shared" si="6"/>
        <v/>
      </c>
      <c r="O84" s="7"/>
      <c r="P84" s="15" t="str">
        <f t="shared" si="7"/>
        <v/>
      </c>
      <c r="Q84" s="7"/>
      <c r="R84" s="15" t="str">
        <f t="shared" si="8"/>
        <v/>
      </c>
      <c r="S84" s="7"/>
      <c r="T84" s="7"/>
      <c r="U84" s="70"/>
      <c r="V84" s="70"/>
      <c r="W84" s="70"/>
      <c r="X84" s="70"/>
      <c r="Y84" s="70"/>
    </row>
    <row r="85" spans="4:25" ht="9.9499999999999993" customHeight="1" x14ac:dyDescent="0.35">
      <c r="D85" s="143"/>
      <c r="E85" s="14"/>
      <c r="F85" s="15" t="str">
        <f t="shared" si="2"/>
        <v/>
      </c>
      <c r="G85" s="14"/>
      <c r="H85" s="15" t="str">
        <f t="shared" si="3"/>
        <v/>
      </c>
      <c r="I85" s="14"/>
      <c r="J85" s="15" t="str">
        <f t="shared" si="4"/>
        <v/>
      </c>
      <c r="K85" s="14"/>
      <c r="L85" s="15" t="str">
        <f t="shared" si="5"/>
        <v/>
      </c>
      <c r="M85" s="69"/>
      <c r="N85" s="15" t="str">
        <f t="shared" si="6"/>
        <v/>
      </c>
      <c r="O85" s="7"/>
      <c r="P85" s="15" t="str">
        <f t="shared" si="7"/>
        <v/>
      </c>
      <c r="Q85" s="7"/>
      <c r="R85" s="15" t="str">
        <f t="shared" si="8"/>
        <v/>
      </c>
      <c r="S85" s="7"/>
      <c r="T85" s="7"/>
      <c r="U85" s="70"/>
      <c r="V85" s="70"/>
      <c r="W85" s="70"/>
      <c r="X85" s="70"/>
      <c r="Y85" s="70"/>
    </row>
    <row r="86" spans="4:25" ht="9.9499999999999993" customHeight="1" x14ac:dyDescent="0.35">
      <c r="D86" s="143"/>
      <c r="E86" s="14"/>
      <c r="F86" s="15" t="str">
        <f t="shared" si="2"/>
        <v/>
      </c>
      <c r="G86" s="14"/>
      <c r="H86" s="15" t="str">
        <f t="shared" si="3"/>
        <v/>
      </c>
      <c r="I86" s="14"/>
      <c r="J86" s="15" t="str">
        <f t="shared" si="4"/>
        <v/>
      </c>
      <c r="K86" s="14"/>
      <c r="L86" s="15" t="str">
        <f t="shared" si="5"/>
        <v/>
      </c>
      <c r="M86" s="69"/>
      <c r="N86" s="15" t="str">
        <f t="shared" si="6"/>
        <v/>
      </c>
      <c r="O86" s="7"/>
      <c r="P86" s="15" t="str">
        <f t="shared" si="7"/>
        <v/>
      </c>
      <c r="Q86" s="7"/>
      <c r="R86" s="15" t="str">
        <f t="shared" si="8"/>
        <v/>
      </c>
      <c r="S86" s="7"/>
      <c r="T86" s="7"/>
      <c r="U86" s="70"/>
      <c r="V86" s="70"/>
      <c r="W86" s="70"/>
      <c r="X86" s="70"/>
      <c r="Y86" s="70"/>
    </row>
    <row r="87" spans="4:25" ht="9.9499999999999993" customHeight="1" x14ac:dyDescent="0.35">
      <c r="D87" s="143"/>
      <c r="E87" s="14"/>
      <c r="F87" s="15" t="str">
        <f t="shared" si="2"/>
        <v/>
      </c>
      <c r="G87" s="14"/>
      <c r="H87" s="15" t="str">
        <f t="shared" si="3"/>
        <v/>
      </c>
      <c r="I87" s="14"/>
      <c r="J87" s="15" t="str">
        <f t="shared" si="4"/>
        <v/>
      </c>
      <c r="K87" s="14"/>
      <c r="L87" s="15" t="str">
        <f t="shared" si="5"/>
        <v/>
      </c>
      <c r="M87" s="69"/>
      <c r="N87" s="15" t="str">
        <f t="shared" si="6"/>
        <v/>
      </c>
      <c r="O87" s="7"/>
      <c r="P87" s="15" t="str">
        <f t="shared" si="7"/>
        <v/>
      </c>
      <c r="Q87" s="7"/>
      <c r="R87" s="15" t="str">
        <f t="shared" si="8"/>
        <v/>
      </c>
      <c r="S87" s="7"/>
      <c r="T87" s="7"/>
      <c r="U87" s="70"/>
      <c r="V87" s="70"/>
      <c r="W87" s="70"/>
      <c r="X87" s="70"/>
      <c r="Y87" s="70"/>
    </row>
    <row r="88" spans="4:25" ht="9.9499999999999993" customHeight="1" thickBot="1" x14ac:dyDescent="0.4">
      <c r="D88" s="143"/>
      <c r="E88" s="14"/>
      <c r="F88" s="17" t="str">
        <f t="shared" si="2"/>
        <v/>
      </c>
      <c r="G88" s="14"/>
      <c r="H88" s="17" t="str">
        <f t="shared" si="3"/>
        <v/>
      </c>
      <c r="I88" s="14"/>
      <c r="J88" s="17" t="str">
        <f t="shared" si="4"/>
        <v/>
      </c>
      <c r="K88" s="14"/>
      <c r="L88" s="17" t="str">
        <f t="shared" si="5"/>
        <v/>
      </c>
      <c r="M88" s="69"/>
      <c r="N88" s="17" t="str">
        <f t="shared" si="6"/>
        <v/>
      </c>
      <c r="O88" s="7"/>
      <c r="P88" s="17" t="str">
        <f t="shared" si="7"/>
        <v/>
      </c>
      <c r="Q88" s="7"/>
      <c r="R88" s="17" t="str">
        <f t="shared" si="8"/>
        <v/>
      </c>
      <c r="S88" s="7"/>
      <c r="T88" s="7"/>
      <c r="U88" s="70"/>
      <c r="V88" s="70"/>
      <c r="W88" s="70"/>
      <c r="X88" s="70"/>
      <c r="Y88" s="70"/>
    </row>
    <row r="89" spans="4:25" ht="9.9499999999999993" customHeight="1" x14ac:dyDescent="0.35">
      <c r="D89" s="142" t="s">
        <v>51</v>
      </c>
      <c r="E89" s="14"/>
      <c r="F89" s="15" t="str">
        <f t="shared" si="2"/>
        <v/>
      </c>
      <c r="G89" s="14"/>
      <c r="H89" s="15" t="str">
        <f t="shared" si="3"/>
        <v/>
      </c>
      <c r="I89" s="14"/>
      <c r="J89" s="15" t="str">
        <f t="shared" si="4"/>
        <v/>
      </c>
      <c r="K89" s="14"/>
      <c r="L89" s="15" t="str">
        <f t="shared" si="5"/>
        <v/>
      </c>
      <c r="M89" s="69"/>
      <c r="N89" s="15" t="str">
        <f t="shared" si="6"/>
        <v/>
      </c>
      <c r="O89" s="7"/>
      <c r="P89" s="15" t="str">
        <f t="shared" si="7"/>
        <v/>
      </c>
      <c r="Q89" s="7"/>
      <c r="R89" s="15" t="str">
        <f t="shared" si="8"/>
        <v/>
      </c>
      <c r="S89" s="7"/>
      <c r="T89" s="7"/>
      <c r="U89" s="70"/>
      <c r="V89" s="70"/>
      <c r="W89" s="70"/>
      <c r="X89" s="70"/>
      <c r="Y89" s="70"/>
    </row>
    <row r="90" spans="4:25" ht="9.9499999999999993" customHeight="1" x14ac:dyDescent="0.35">
      <c r="D90" s="143"/>
      <c r="E90" s="14"/>
      <c r="F90" s="15" t="str">
        <f t="shared" si="2"/>
        <v/>
      </c>
      <c r="G90" s="14"/>
      <c r="H90" s="15" t="str">
        <f t="shared" si="3"/>
        <v/>
      </c>
      <c r="I90" s="14"/>
      <c r="J90" s="15" t="str">
        <f t="shared" si="4"/>
        <v/>
      </c>
      <c r="K90" s="14"/>
      <c r="L90" s="15" t="str">
        <f t="shared" si="5"/>
        <v/>
      </c>
      <c r="M90" s="69"/>
      <c r="N90" s="15" t="str">
        <f t="shared" si="6"/>
        <v/>
      </c>
      <c r="O90" s="7"/>
      <c r="P90" s="15" t="str">
        <f t="shared" si="7"/>
        <v/>
      </c>
      <c r="Q90" s="7"/>
      <c r="R90" s="15" t="str">
        <f t="shared" si="8"/>
        <v/>
      </c>
      <c r="S90" s="7"/>
      <c r="T90" s="7"/>
      <c r="U90" s="70"/>
      <c r="V90" s="70"/>
      <c r="W90" s="70"/>
      <c r="X90" s="70"/>
      <c r="Y90" s="70"/>
    </row>
    <row r="91" spans="4:25" ht="9.9499999999999993" customHeight="1" x14ac:dyDescent="0.35">
      <c r="D91" s="143"/>
      <c r="E91" s="14"/>
      <c r="F91" s="15" t="str">
        <f t="shared" si="2"/>
        <v/>
      </c>
      <c r="G91" s="14"/>
      <c r="H91" s="15" t="str">
        <f t="shared" si="3"/>
        <v/>
      </c>
      <c r="I91" s="14"/>
      <c r="J91" s="15" t="str">
        <f t="shared" si="4"/>
        <v/>
      </c>
      <c r="K91" s="14"/>
      <c r="L91" s="15" t="str">
        <f t="shared" si="5"/>
        <v/>
      </c>
      <c r="M91" s="69"/>
      <c r="N91" s="15" t="str">
        <f t="shared" si="6"/>
        <v/>
      </c>
      <c r="O91" s="7"/>
      <c r="P91" s="15" t="str">
        <f t="shared" si="7"/>
        <v/>
      </c>
      <c r="Q91" s="7"/>
      <c r="R91" s="15" t="str">
        <f t="shared" si="8"/>
        <v/>
      </c>
      <c r="S91" s="7"/>
      <c r="T91" s="7"/>
      <c r="U91" s="70"/>
      <c r="V91" s="70"/>
      <c r="W91" s="70"/>
      <c r="X91" s="70"/>
      <c r="Y91" s="70"/>
    </row>
    <row r="92" spans="4:25" ht="6" customHeight="1" thickBot="1" x14ac:dyDescent="0.4">
      <c r="D92" s="143"/>
      <c r="E92" s="14"/>
      <c r="F92" s="17" t="str">
        <f t="shared" si="2"/>
        <v/>
      </c>
      <c r="G92" s="14"/>
      <c r="H92" s="17" t="str">
        <f t="shared" si="3"/>
        <v/>
      </c>
      <c r="I92" s="14"/>
      <c r="J92" s="17" t="str">
        <f t="shared" si="4"/>
        <v/>
      </c>
      <c r="K92" s="14"/>
      <c r="L92" s="17" t="str">
        <f t="shared" si="5"/>
        <v/>
      </c>
      <c r="M92" s="69"/>
      <c r="N92" s="17" t="str">
        <f t="shared" si="6"/>
        <v/>
      </c>
      <c r="O92" s="7"/>
      <c r="P92" s="17" t="str">
        <f t="shared" si="7"/>
        <v/>
      </c>
      <c r="Q92" s="7"/>
      <c r="R92" s="17" t="str">
        <f t="shared" si="8"/>
        <v/>
      </c>
      <c r="S92" s="7"/>
      <c r="T92" s="7"/>
      <c r="U92" s="70"/>
      <c r="V92" s="70"/>
      <c r="W92" s="70"/>
      <c r="X92" s="70"/>
      <c r="Y92" s="70"/>
    </row>
    <row r="93" spans="4:25" ht="16.5" hidden="1" customHeight="1" x14ac:dyDescent="0.25">
      <c r="D93" s="10"/>
      <c r="E93" s="70"/>
      <c r="F93" s="70"/>
      <c r="G93" s="70"/>
      <c r="U93" s="70"/>
      <c r="V93" s="70"/>
      <c r="W93" s="70"/>
      <c r="X93" s="70"/>
      <c r="Y93" s="70"/>
    </row>
    <row r="94" spans="4:25" ht="27" hidden="1" customHeight="1" x14ac:dyDescent="0.25">
      <c r="D94" s="10"/>
      <c r="E94" s="70"/>
      <c r="F94" s="70">
        <f>Data!I11</f>
        <v>0</v>
      </c>
      <c r="G94" s="70"/>
      <c r="H94" s="5">
        <f>Data!J11</f>
        <v>0</v>
      </c>
      <c r="J94" s="5">
        <f>Data!K11</f>
        <v>0</v>
      </c>
      <c r="L94" s="5">
        <f>Data!L11</f>
        <v>0</v>
      </c>
      <c r="N94" s="5">
        <f>Data!M11</f>
        <v>0</v>
      </c>
      <c r="P94" s="5">
        <f>Data!N11</f>
        <v>0</v>
      </c>
      <c r="R94" s="5">
        <f>Data!O11</f>
        <v>0</v>
      </c>
      <c r="U94" s="70"/>
      <c r="V94" s="70"/>
      <c r="W94" s="70"/>
      <c r="X94" s="70"/>
      <c r="Y94" s="70"/>
    </row>
    <row r="95" spans="4:25" ht="18.75" customHeight="1" x14ac:dyDescent="0.25">
      <c r="D95" s="10"/>
      <c r="E95" s="70"/>
      <c r="F95" s="70"/>
      <c r="G95" s="70"/>
      <c r="U95" s="70"/>
      <c r="V95" s="70"/>
      <c r="W95" s="70"/>
      <c r="X95" s="70"/>
      <c r="Y95" s="70"/>
    </row>
    <row r="96" spans="4:25" ht="20.25" x14ac:dyDescent="0.3">
      <c r="D96" s="72" t="s">
        <v>139</v>
      </c>
      <c r="E96" s="73"/>
      <c r="F96" s="11">
        <f>Year1</f>
        <v>2013</v>
      </c>
      <c r="G96" s="73"/>
      <c r="H96" s="11">
        <f>Year2</f>
        <v>2014</v>
      </c>
      <c r="I96" s="12"/>
      <c r="J96" s="11">
        <f>Year3</f>
        <v>2015</v>
      </c>
      <c r="K96" s="12"/>
      <c r="L96" s="11">
        <f>Year4</f>
        <v>2016</v>
      </c>
      <c r="M96" s="12"/>
      <c r="N96" s="11">
        <f>Year5</f>
        <v>2017</v>
      </c>
      <c r="P96" s="11">
        <f>Year6</f>
        <v>2018</v>
      </c>
      <c r="R96" s="11">
        <f>Year7</f>
        <v>2019</v>
      </c>
      <c r="U96" s="70"/>
      <c r="V96" s="70"/>
      <c r="W96" s="70"/>
      <c r="X96" s="70"/>
      <c r="Y96" s="70"/>
    </row>
    <row r="97" spans="1:25" ht="20.25" x14ac:dyDescent="0.3">
      <c r="D97" s="72" t="s">
        <v>140</v>
      </c>
      <c r="E97" s="73"/>
      <c r="F97" s="11">
        <f>NCYYear1</f>
        <v>0</v>
      </c>
      <c r="G97" s="73"/>
      <c r="H97" s="11">
        <f>NCYYear2</f>
        <v>0</v>
      </c>
      <c r="I97" s="12"/>
      <c r="J97" s="11">
        <f>NCYYear3</f>
        <v>0</v>
      </c>
      <c r="K97" s="12"/>
      <c r="L97" s="11">
        <f>NCYYear4</f>
        <v>0</v>
      </c>
      <c r="M97" s="12"/>
      <c r="N97" s="11">
        <f>NCYYear5</f>
        <v>0</v>
      </c>
      <c r="P97" s="11">
        <f>NCYYear6</f>
        <v>0</v>
      </c>
      <c r="R97" s="11">
        <f>NCYYear7</f>
        <v>0</v>
      </c>
      <c r="U97" s="70"/>
      <c r="V97" s="70"/>
      <c r="W97" s="70"/>
      <c r="X97" s="70"/>
      <c r="Y97" s="70"/>
    </row>
    <row r="98" spans="1:25" ht="9" customHeight="1" x14ac:dyDescent="0.3">
      <c r="D98" s="10"/>
      <c r="E98" s="73"/>
      <c r="F98" s="73"/>
      <c r="G98" s="73"/>
      <c r="H98" s="12"/>
      <c r="I98" s="12"/>
      <c r="J98" s="12"/>
      <c r="K98" s="12"/>
      <c r="L98" s="12"/>
      <c r="M98" s="12"/>
      <c r="N98" s="12"/>
      <c r="U98" s="70"/>
      <c r="V98" s="70"/>
      <c r="W98" s="70"/>
      <c r="X98" s="70"/>
      <c r="Y98" s="70"/>
    </row>
    <row r="99" spans="1:25" ht="23.25" x14ac:dyDescent="0.35">
      <c r="D99" s="14" t="str">
        <f>IF(AND( ISBLANK( Data!$O$11)=TRUE,ISBLANK( Data!$N$11)=TRUE), "In 2019 your child’s position cannot be compared with their position in 2018.",IF(AND(ISBLANK( Data!$O$11)=FALSE,ISBLANK( Data!$N$11)=FALSE,Data!$O$10&gt;2,Data!$O$10-Data!$N$10=1, Data!$O$11-Data!$N$11&gt;=VLOOKUP(CONCATENATE(Data!$O$10,Data!$P$9,Data!$Q$9),Lookups!$G$1:$K$29,5,FALSE)),"In 2019 your child’s position is higher than their position in 2018.",IF(AND(ISBLANK( Data!$O$11)=FALSE,ISBLANK( Data!$N$11)=FALSE, Data!$O$10&gt;2,Data!$O$10-Data!$N$10=1, Data!$O$11-Data!$N$11&lt;=-(VLOOKUP(CONCATENATE(Data!$O$10,Data!$P$9,Data!$Q$9),Lookups!$G$1:$K$29,5,FALSE))),"In 2019 your child’s position is lower than their position in 2018.",IF(AND(ISBLANK( Data!$O$11)=FALSE,ISBLANK( Data!$N$11)=FALSE, Data!$O$10&gt;2,Data!$O$10-Data!$N$10=1),"In 2019 your child’s position is consistent with their position in 2018.", "In 2019 your child’s position cannot be compared with their position in 2018."))))</f>
        <v>In 2019 your child’s position cannot be compared with their position in 2018.</v>
      </c>
      <c r="F99" s="14"/>
      <c r="G99" s="14"/>
      <c r="I99" s="12"/>
      <c r="J99" s="12"/>
      <c r="K99" s="12"/>
      <c r="L99" s="12"/>
      <c r="M99" s="12"/>
      <c r="N99" s="12"/>
      <c r="U99" s="70"/>
      <c r="V99" s="70"/>
      <c r="W99" s="70"/>
      <c r="X99" s="70"/>
      <c r="Y99" s="70"/>
    </row>
    <row r="100" spans="1:25" ht="23.25" x14ac:dyDescent="0.35">
      <c r="D100" s="14"/>
      <c r="E100" s="73"/>
      <c r="F100" s="73"/>
      <c r="G100" s="73"/>
      <c r="H100" s="12"/>
      <c r="I100" s="12"/>
      <c r="J100" s="12"/>
      <c r="K100" s="12"/>
      <c r="L100" s="12"/>
      <c r="M100" s="12"/>
      <c r="N100" s="12"/>
      <c r="U100" s="70"/>
      <c r="V100" s="70"/>
      <c r="W100" s="70"/>
      <c r="X100" s="70"/>
      <c r="Y100" s="70"/>
    </row>
    <row r="101" spans="1:25" ht="20.25" x14ac:dyDescent="0.3">
      <c r="D101" s="31"/>
      <c r="E101" s="31"/>
      <c r="F101" s="31"/>
      <c r="G101" s="31"/>
      <c r="H101" s="31"/>
      <c r="I101" s="31"/>
      <c r="J101" s="31"/>
      <c r="K101" s="31"/>
      <c r="L101" s="31"/>
      <c r="M101" s="31"/>
      <c r="N101" s="31"/>
      <c r="U101" s="70"/>
      <c r="V101" s="70"/>
      <c r="W101" s="70"/>
      <c r="X101" s="70"/>
      <c r="Y101" s="70"/>
    </row>
    <row r="102" spans="1:25" ht="20.25" x14ac:dyDescent="0.3">
      <c r="D102" s="74"/>
      <c r="E102" s="31"/>
      <c r="F102" s="31"/>
      <c r="G102" s="31"/>
      <c r="H102" s="31"/>
      <c r="I102" s="31"/>
      <c r="J102" s="31"/>
      <c r="K102" s="31"/>
      <c r="L102" s="31"/>
      <c r="M102" s="31"/>
      <c r="N102" s="31"/>
      <c r="U102" s="70"/>
      <c r="V102" s="70"/>
      <c r="W102" s="70"/>
      <c r="X102" s="70"/>
      <c r="Y102" s="70"/>
    </row>
    <row r="103" spans="1:25" ht="48" customHeight="1" x14ac:dyDescent="0.3">
      <c r="D103" s="144"/>
      <c r="E103" s="144"/>
      <c r="F103" s="144"/>
      <c r="G103" s="144"/>
      <c r="H103" s="144"/>
      <c r="I103" s="144"/>
      <c r="J103" s="144"/>
      <c r="K103" s="144"/>
      <c r="L103" s="144"/>
      <c r="M103" s="144"/>
      <c r="N103" s="144"/>
      <c r="U103" s="70"/>
      <c r="V103" s="70"/>
      <c r="W103" s="70"/>
      <c r="X103" s="70"/>
      <c r="Y103" s="70"/>
    </row>
    <row r="104" spans="1:25" ht="45" customHeight="1" x14ac:dyDescent="0.3">
      <c r="D104" s="144"/>
      <c r="E104" s="144"/>
      <c r="F104" s="144"/>
      <c r="G104" s="144"/>
      <c r="H104" s="144"/>
      <c r="I104" s="144"/>
      <c r="J104" s="144"/>
      <c r="K104" s="144"/>
      <c r="L104" s="144"/>
      <c r="M104" s="144"/>
      <c r="N104" s="144"/>
      <c r="U104" s="70"/>
      <c r="V104" s="70"/>
      <c r="W104" s="70"/>
      <c r="X104" s="70"/>
      <c r="Y104" s="70"/>
    </row>
    <row r="105" spans="1:25" ht="20.25" x14ac:dyDescent="0.3">
      <c r="D105" s="63"/>
      <c r="E105" s="63"/>
      <c r="F105" s="63"/>
      <c r="G105" s="63"/>
      <c r="H105" s="63"/>
      <c r="I105" s="63"/>
      <c r="J105" s="63"/>
      <c r="K105" s="63"/>
      <c r="L105" s="63"/>
      <c r="M105" s="63"/>
      <c r="N105" s="63"/>
      <c r="U105" s="70"/>
      <c r="V105" s="70"/>
      <c r="W105" s="70"/>
      <c r="X105" s="70"/>
      <c r="Y105" s="70"/>
    </row>
    <row r="106" spans="1:25" ht="33" customHeight="1" x14ac:dyDescent="0.4">
      <c r="D106" s="105" t="str">
        <f>CONCATENATE(Data!C1,", ",Data!C2)</f>
        <v xml:space="preserve">, </v>
      </c>
      <c r="T106" s="70"/>
      <c r="U106" s="70"/>
    </row>
    <row r="107" spans="1:25" ht="33" customHeight="1" x14ac:dyDescent="0.2">
      <c r="T107" s="70"/>
      <c r="U107" s="70"/>
    </row>
    <row r="108" spans="1:25" ht="45" customHeight="1" x14ac:dyDescent="0.4">
      <c r="D108" s="141" t="s">
        <v>71</v>
      </c>
      <c r="E108" s="145"/>
      <c r="F108" s="145"/>
      <c r="G108" s="145"/>
      <c r="H108" s="145"/>
      <c r="I108" s="145"/>
      <c r="J108" s="145"/>
      <c r="K108" s="145"/>
      <c r="L108" s="145"/>
      <c r="M108" s="145"/>
      <c r="N108" s="145"/>
      <c r="O108" s="145"/>
      <c r="P108" s="75"/>
      <c r="Q108" s="75"/>
      <c r="R108" s="75"/>
      <c r="S108" s="75"/>
    </row>
    <row r="109" spans="1:25" ht="8.25" customHeight="1" thickBot="1" x14ac:dyDescent="0.3">
      <c r="A109" s="5" t="s">
        <v>10</v>
      </c>
      <c r="B109" s="5" t="s">
        <v>11</v>
      </c>
      <c r="D109" s="10"/>
      <c r="T109" s="5" t="s">
        <v>10</v>
      </c>
      <c r="U109" s="5" t="s">
        <v>11</v>
      </c>
    </row>
    <row r="110" spans="1:25" ht="9.9499999999999993" customHeight="1" x14ac:dyDescent="0.35">
      <c r="A110" s="5">
        <v>1049</v>
      </c>
      <c r="B110" s="5">
        <v>1050</v>
      </c>
      <c r="D110" s="137" t="s">
        <v>40</v>
      </c>
      <c r="E110" s="7"/>
      <c r="F110" s="13" t="str">
        <f t="shared" ref="F110:H145" si="9">IF(AND(F$147&gt;=$A110,F$147&lt;=$B110),"+","")</f>
        <v/>
      </c>
      <c r="G110" s="7"/>
      <c r="H110" s="13" t="str">
        <f t="shared" si="9"/>
        <v/>
      </c>
      <c r="I110" s="14"/>
      <c r="J110" s="13" t="str">
        <f t="shared" ref="J110:J145" si="10">IF(AND(J$147&gt;=$A110,J$147&lt;=$B110),"+","")</f>
        <v/>
      </c>
      <c r="K110" s="14"/>
      <c r="L110" s="13" t="str">
        <f t="shared" ref="L110:L145" si="11">IF(AND(L$147&gt;=$A110,L$147&lt;=$B110),"+","")</f>
        <v/>
      </c>
      <c r="M110" s="69"/>
      <c r="N110" s="13" t="str">
        <f t="shared" ref="N110:P145" si="12">IF(AND(N$147&gt;=$A110,N$147&lt;=$B110),"+","")</f>
        <v/>
      </c>
      <c r="P110" s="13" t="str">
        <f t="shared" si="12"/>
        <v/>
      </c>
      <c r="T110" s="5">
        <v>1049</v>
      </c>
      <c r="U110" s="5">
        <v>1050</v>
      </c>
    </row>
    <row r="111" spans="1:25" ht="9.9499999999999993" customHeight="1" x14ac:dyDescent="0.35">
      <c r="A111" s="5">
        <v>1046</v>
      </c>
      <c r="B111" s="5">
        <v>1048</v>
      </c>
      <c r="D111" s="137"/>
      <c r="E111" s="7"/>
      <c r="F111" s="15" t="str">
        <f t="shared" si="9"/>
        <v/>
      </c>
      <c r="G111" s="7"/>
      <c r="H111" s="15" t="str">
        <f t="shared" si="9"/>
        <v/>
      </c>
      <c r="I111" s="14"/>
      <c r="J111" s="15" t="str">
        <f t="shared" si="10"/>
        <v/>
      </c>
      <c r="K111" s="14"/>
      <c r="L111" s="15" t="str">
        <f t="shared" si="11"/>
        <v/>
      </c>
      <c r="M111" s="69"/>
      <c r="N111" s="15" t="str">
        <f t="shared" si="12"/>
        <v/>
      </c>
      <c r="P111" s="15" t="str">
        <f t="shared" si="12"/>
        <v/>
      </c>
      <c r="T111" s="5">
        <v>1046</v>
      </c>
      <c r="U111" s="5">
        <v>1048</v>
      </c>
    </row>
    <row r="112" spans="1:25" ht="9.9499999999999993" customHeight="1" x14ac:dyDescent="0.35">
      <c r="A112" s="5">
        <v>1043</v>
      </c>
      <c r="B112" s="5">
        <v>1045</v>
      </c>
      <c r="D112" s="137"/>
      <c r="E112" s="7"/>
      <c r="F112" s="15" t="str">
        <f t="shared" si="9"/>
        <v/>
      </c>
      <c r="G112" s="7"/>
      <c r="H112" s="15" t="str">
        <f t="shared" si="9"/>
        <v/>
      </c>
      <c r="I112" s="14"/>
      <c r="J112" s="15" t="str">
        <f t="shared" si="10"/>
        <v/>
      </c>
      <c r="K112" s="14"/>
      <c r="L112" s="15" t="str">
        <f t="shared" si="11"/>
        <v/>
      </c>
      <c r="M112" s="69"/>
      <c r="N112" s="15" t="str">
        <f t="shared" si="12"/>
        <v/>
      </c>
      <c r="P112" s="15" t="str">
        <f t="shared" si="12"/>
        <v/>
      </c>
      <c r="T112" s="5">
        <v>1043</v>
      </c>
      <c r="U112" s="5">
        <v>1045</v>
      </c>
    </row>
    <row r="113" spans="1:21" ht="9.9499999999999993" customHeight="1" thickBot="1" x14ac:dyDescent="0.4">
      <c r="A113" s="5">
        <v>1041</v>
      </c>
      <c r="B113" s="5">
        <v>1042</v>
      </c>
      <c r="D113" s="137"/>
      <c r="E113" s="7"/>
      <c r="F113" s="17" t="str">
        <f t="shared" si="9"/>
        <v/>
      </c>
      <c r="G113" s="7"/>
      <c r="H113" s="17" t="str">
        <f t="shared" si="9"/>
        <v/>
      </c>
      <c r="I113" s="14"/>
      <c r="J113" s="17" t="str">
        <f t="shared" si="10"/>
        <v/>
      </c>
      <c r="K113" s="14"/>
      <c r="L113" s="17" t="str">
        <f t="shared" si="11"/>
        <v/>
      </c>
      <c r="M113" s="69"/>
      <c r="N113" s="17" t="str">
        <f t="shared" si="12"/>
        <v/>
      </c>
      <c r="P113" s="17" t="str">
        <f t="shared" si="12"/>
        <v/>
      </c>
      <c r="T113" s="5">
        <v>1041</v>
      </c>
      <c r="U113" s="5">
        <v>1042</v>
      </c>
    </row>
    <row r="114" spans="1:21" ht="9.9499999999999993" customHeight="1" x14ac:dyDescent="0.35">
      <c r="A114" s="5">
        <v>1038</v>
      </c>
      <c r="B114" s="5">
        <v>1040</v>
      </c>
      <c r="D114" s="137" t="s">
        <v>47</v>
      </c>
      <c r="E114" s="7"/>
      <c r="F114" s="15" t="str">
        <f t="shared" si="9"/>
        <v/>
      </c>
      <c r="G114" s="7"/>
      <c r="H114" s="15" t="str">
        <f t="shared" si="9"/>
        <v/>
      </c>
      <c r="I114" s="14"/>
      <c r="J114" s="15" t="str">
        <f t="shared" si="10"/>
        <v/>
      </c>
      <c r="K114" s="14"/>
      <c r="L114" s="15" t="str">
        <f t="shared" si="11"/>
        <v/>
      </c>
      <c r="M114" s="69"/>
      <c r="N114" s="15" t="str">
        <f t="shared" si="12"/>
        <v/>
      </c>
      <c r="P114" s="15" t="str">
        <f t="shared" si="12"/>
        <v/>
      </c>
      <c r="T114" s="5">
        <v>1038</v>
      </c>
      <c r="U114" s="5">
        <v>1040</v>
      </c>
    </row>
    <row r="115" spans="1:21" ht="9.9499999999999993" customHeight="1" x14ac:dyDescent="0.35">
      <c r="A115" s="5">
        <v>1035</v>
      </c>
      <c r="B115" s="5">
        <v>1037</v>
      </c>
      <c r="D115" s="137"/>
      <c r="E115" s="7"/>
      <c r="F115" s="15" t="str">
        <f t="shared" si="9"/>
        <v/>
      </c>
      <c r="G115" s="7"/>
      <c r="H115" s="15" t="str">
        <f t="shared" si="9"/>
        <v/>
      </c>
      <c r="I115" s="14"/>
      <c r="J115" s="15" t="str">
        <f t="shared" si="10"/>
        <v/>
      </c>
      <c r="K115" s="14"/>
      <c r="L115" s="15" t="str">
        <f t="shared" si="11"/>
        <v/>
      </c>
      <c r="M115" s="69"/>
      <c r="N115" s="15" t="str">
        <f t="shared" si="12"/>
        <v/>
      </c>
      <c r="P115" s="15" t="str">
        <f t="shared" si="12"/>
        <v/>
      </c>
      <c r="T115" s="5">
        <v>1035</v>
      </c>
      <c r="U115" s="5">
        <v>1037</v>
      </c>
    </row>
    <row r="116" spans="1:21" ht="9.9499999999999993" customHeight="1" x14ac:dyDescent="0.35">
      <c r="A116" s="5">
        <v>1032</v>
      </c>
      <c r="B116" s="5">
        <v>1034</v>
      </c>
      <c r="D116" s="137"/>
      <c r="E116" s="7"/>
      <c r="F116" s="15" t="str">
        <f t="shared" si="9"/>
        <v/>
      </c>
      <c r="G116" s="7"/>
      <c r="H116" s="15" t="str">
        <f t="shared" si="9"/>
        <v/>
      </c>
      <c r="I116" s="14"/>
      <c r="J116" s="15" t="str">
        <f t="shared" si="10"/>
        <v/>
      </c>
      <c r="K116" s="14"/>
      <c r="L116" s="15" t="str">
        <f t="shared" si="11"/>
        <v/>
      </c>
      <c r="M116" s="69"/>
      <c r="N116" s="15" t="str">
        <f t="shared" si="12"/>
        <v/>
      </c>
      <c r="P116" s="15" t="str">
        <f t="shared" si="12"/>
        <v/>
      </c>
      <c r="T116" s="5">
        <v>1032</v>
      </c>
      <c r="U116" s="5">
        <v>1034</v>
      </c>
    </row>
    <row r="117" spans="1:21" ht="9.9499999999999993" customHeight="1" x14ac:dyDescent="0.35">
      <c r="A117" s="5">
        <v>1029</v>
      </c>
      <c r="B117" s="5">
        <v>1031</v>
      </c>
      <c r="D117" s="137"/>
      <c r="E117" s="7"/>
      <c r="F117" s="15" t="str">
        <f t="shared" si="9"/>
        <v/>
      </c>
      <c r="G117" s="7"/>
      <c r="H117" s="15" t="str">
        <f t="shared" si="9"/>
        <v/>
      </c>
      <c r="I117" s="14"/>
      <c r="J117" s="15" t="str">
        <f t="shared" si="10"/>
        <v/>
      </c>
      <c r="K117" s="14"/>
      <c r="L117" s="15" t="str">
        <f t="shared" si="11"/>
        <v/>
      </c>
      <c r="M117" s="69"/>
      <c r="N117" s="15" t="str">
        <f t="shared" si="12"/>
        <v/>
      </c>
      <c r="P117" s="15" t="str">
        <f t="shared" si="12"/>
        <v/>
      </c>
      <c r="T117" s="5">
        <v>1029</v>
      </c>
      <c r="U117" s="5">
        <v>1031</v>
      </c>
    </row>
    <row r="118" spans="1:21" ht="9.9499999999999993" customHeight="1" x14ac:dyDescent="0.35">
      <c r="A118" s="5">
        <v>1026</v>
      </c>
      <c r="B118" s="5">
        <v>1028</v>
      </c>
      <c r="D118" s="137"/>
      <c r="E118" s="7"/>
      <c r="F118" s="15" t="str">
        <f t="shared" si="9"/>
        <v/>
      </c>
      <c r="G118" s="7"/>
      <c r="H118" s="15" t="str">
        <f t="shared" si="9"/>
        <v/>
      </c>
      <c r="I118" s="14"/>
      <c r="J118" s="15" t="str">
        <f t="shared" si="10"/>
        <v/>
      </c>
      <c r="K118" s="14"/>
      <c r="L118" s="15" t="str">
        <f t="shared" si="11"/>
        <v/>
      </c>
      <c r="M118" s="69"/>
      <c r="N118" s="15" t="str">
        <f t="shared" si="12"/>
        <v/>
      </c>
      <c r="P118" s="15" t="str">
        <f t="shared" si="12"/>
        <v/>
      </c>
      <c r="T118" s="5">
        <v>1026</v>
      </c>
      <c r="U118" s="5">
        <v>1028</v>
      </c>
    </row>
    <row r="119" spans="1:21" ht="9.9499999999999993" customHeight="1" x14ac:dyDescent="0.35">
      <c r="A119" s="5">
        <v>1023</v>
      </c>
      <c r="B119" s="5">
        <v>1025</v>
      </c>
      <c r="D119" s="137"/>
      <c r="E119" s="7"/>
      <c r="F119" s="15" t="str">
        <f t="shared" si="9"/>
        <v/>
      </c>
      <c r="G119" s="7"/>
      <c r="H119" s="15" t="str">
        <f t="shared" si="9"/>
        <v/>
      </c>
      <c r="I119" s="14"/>
      <c r="J119" s="15" t="str">
        <f t="shared" si="10"/>
        <v/>
      </c>
      <c r="K119" s="14"/>
      <c r="L119" s="15" t="str">
        <f t="shared" si="11"/>
        <v/>
      </c>
      <c r="M119" s="69"/>
      <c r="N119" s="15" t="str">
        <f t="shared" si="12"/>
        <v/>
      </c>
      <c r="P119" s="15" t="str">
        <f t="shared" si="12"/>
        <v/>
      </c>
      <c r="T119" s="5">
        <v>1023</v>
      </c>
      <c r="U119" s="5">
        <v>1025</v>
      </c>
    </row>
    <row r="120" spans="1:21" ht="9.9499999999999993" customHeight="1" thickBot="1" x14ac:dyDescent="0.4">
      <c r="A120" s="5">
        <v>1021</v>
      </c>
      <c r="B120" s="5">
        <v>1022</v>
      </c>
      <c r="D120" s="137"/>
      <c r="E120" s="7"/>
      <c r="F120" s="17" t="str">
        <f t="shared" si="9"/>
        <v/>
      </c>
      <c r="G120" s="7"/>
      <c r="H120" s="17" t="str">
        <f t="shared" si="9"/>
        <v/>
      </c>
      <c r="I120" s="14"/>
      <c r="J120" s="17" t="str">
        <f t="shared" si="10"/>
        <v/>
      </c>
      <c r="K120" s="14"/>
      <c r="L120" s="17" t="str">
        <f t="shared" si="11"/>
        <v/>
      </c>
      <c r="M120" s="69"/>
      <c r="N120" s="17" t="str">
        <f t="shared" si="12"/>
        <v/>
      </c>
      <c r="P120" s="17" t="str">
        <f t="shared" si="12"/>
        <v/>
      </c>
      <c r="T120" s="5">
        <v>1021</v>
      </c>
      <c r="U120" s="5">
        <v>1022</v>
      </c>
    </row>
    <row r="121" spans="1:21" ht="9.9499999999999993" customHeight="1" x14ac:dyDescent="0.35">
      <c r="A121" s="5">
        <v>1018</v>
      </c>
      <c r="B121" s="5">
        <v>1020</v>
      </c>
      <c r="D121" s="137" t="s">
        <v>48</v>
      </c>
      <c r="E121" s="7"/>
      <c r="F121" s="15" t="str">
        <f t="shared" si="9"/>
        <v/>
      </c>
      <c r="G121" s="7"/>
      <c r="H121" s="15" t="str">
        <f t="shared" si="9"/>
        <v/>
      </c>
      <c r="I121" s="14"/>
      <c r="J121" s="15" t="str">
        <f t="shared" si="10"/>
        <v/>
      </c>
      <c r="K121" s="14"/>
      <c r="L121" s="15" t="str">
        <f t="shared" si="11"/>
        <v/>
      </c>
      <c r="M121" s="69"/>
      <c r="N121" s="15" t="str">
        <f t="shared" si="12"/>
        <v/>
      </c>
      <c r="P121" s="15" t="str">
        <f t="shared" si="12"/>
        <v/>
      </c>
      <c r="T121" s="5">
        <v>1018</v>
      </c>
      <c r="U121" s="5">
        <v>1020</v>
      </c>
    </row>
    <row r="122" spans="1:21" ht="9.9499999999999993" customHeight="1" x14ac:dyDescent="0.35">
      <c r="A122" s="5">
        <v>1015</v>
      </c>
      <c r="B122" s="5">
        <v>1017</v>
      </c>
      <c r="D122" s="137"/>
      <c r="E122" s="7"/>
      <c r="F122" s="15" t="str">
        <f t="shared" si="9"/>
        <v/>
      </c>
      <c r="G122" s="7"/>
      <c r="H122" s="15" t="str">
        <f t="shared" si="9"/>
        <v/>
      </c>
      <c r="I122" s="14"/>
      <c r="J122" s="15" t="str">
        <f t="shared" si="10"/>
        <v/>
      </c>
      <c r="K122" s="14"/>
      <c r="L122" s="15" t="str">
        <f t="shared" si="11"/>
        <v/>
      </c>
      <c r="M122" s="69"/>
      <c r="N122" s="15" t="str">
        <f t="shared" si="12"/>
        <v/>
      </c>
      <c r="P122" s="15" t="str">
        <f t="shared" si="12"/>
        <v/>
      </c>
      <c r="T122" s="5">
        <v>1015</v>
      </c>
      <c r="U122" s="5">
        <v>1017</v>
      </c>
    </row>
    <row r="123" spans="1:21" ht="9.9499999999999993" customHeight="1" x14ac:dyDescent="0.35">
      <c r="A123" s="5">
        <v>1012</v>
      </c>
      <c r="B123" s="5">
        <v>1014</v>
      </c>
      <c r="D123" s="137"/>
      <c r="E123" s="7"/>
      <c r="F123" s="15" t="str">
        <f t="shared" si="9"/>
        <v/>
      </c>
      <c r="G123" s="7"/>
      <c r="H123" s="15" t="str">
        <f t="shared" si="9"/>
        <v/>
      </c>
      <c r="I123" s="14"/>
      <c r="J123" s="15" t="str">
        <f t="shared" si="10"/>
        <v/>
      </c>
      <c r="K123" s="14"/>
      <c r="L123" s="15" t="str">
        <f t="shared" si="11"/>
        <v/>
      </c>
      <c r="M123" s="69"/>
      <c r="N123" s="15" t="str">
        <f t="shared" si="12"/>
        <v/>
      </c>
      <c r="P123" s="15" t="str">
        <f t="shared" si="12"/>
        <v/>
      </c>
      <c r="T123" s="5">
        <v>1012</v>
      </c>
      <c r="U123" s="5">
        <v>1014</v>
      </c>
    </row>
    <row r="124" spans="1:21" ht="9.9499999999999993" customHeight="1" x14ac:dyDescent="0.35">
      <c r="A124" s="5">
        <v>1009</v>
      </c>
      <c r="B124" s="5">
        <v>1011</v>
      </c>
      <c r="D124" s="137"/>
      <c r="E124" s="7"/>
      <c r="F124" s="15" t="str">
        <f t="shared" si="9"/>
        <v/>
      </c>
      <c r="G124" s="7"/>
      <c r="H124" s="15" t="str">
        <f t="shared" si="9"/>
        <v/>
      </c>
      <c r="I124" s="14"/>
      <c r="J124" s="15" t="str">
        <f t="shared" si="10"/>
        <v/>
      </c>
      <c r="K124" s="14"/>
      <c r="L124" s="15" t="str">
        <f t="shared" si="11"/>
        <v/>
      </c>
      <c r="M124" s="69"/>
      <c r="N124" s="15" t="str">
        <f t="shared" si="12"/>
        <v/>
      </c>
      <c r="P124" s="15" t="str">
        <f t="shared" si="12"/>
        <v/>
      </c>
      <c r="T124" s="5">
        <v>1009</v>
      </c>
      <c r="U124" s="5">
        <v>1011</v>
      </c>
    </row>
    <row r="125" spans="1:21" ht="9.9499999999999993" customHeight="1" x14ac:dyDescent="0.35">
      <c r="A125" s="5">
        <v>1006</v>
      </c>
      <c r="B125" s="5">
        <v>1008</v>
      </c>
      <c r="D125" s="137"/>
      <c r="E125" s="7"/>
      <c r="F125" s="15" t="str">
        <f t="shared" si="9"/>
        <v/>
      </c>
      <c r="G125" s="7"/>
      <c r="H125" s="15" t="str">
        <f t="shared" si="9"/>
        <v/>
      </c>
      <c r="I125" s="14"/>
      <c r="J125" s="15" t="str">
        <f t="shared" si="10"/>
        <v/>
      </c>
      <c r="K125" s="14"/>
      <c r="L125" s="15" t="str">
        <f t="shared" si="11"/>
        <v/>
      </c>
      <c r="M125" s="69"/>
      <c r="N125" s="15" t="str">
        <f t="shared" si="12"/>
        <v/>
      </c>
      <c r="P125" s="15" t="str">
        <f t="shared" si="12"/>
        <v/>
      </c>
      <c r="T125" s="5">
        <v>1006</v>
      </c>
      <c r="U125" s="5">
        <v>1008</v>
      </c>
    </row>
    <row r="126" spans="1:21" ht="9.9499999999999993" customHeight="1" x14ac:dyDescent="0.35">
      <c r="A126" s="5">
        <v>1003</v>
      </c>
      <c r="B126" s="5">
        <v>1005</v>
      </c>
      <c r="D126" s="137"/>
      <c r="E126" s="7"/>
      <c r="F126" s="15" t="str">
        <f t="shared" si="9"/>
        <v/>
      </c>
      <c r="G126" s="7"/>
      <c r="H126" s="15" t="str">
        <f t="shared" si="9"/>
        <v/>
      </c>
      <c r="I126" s="14"/>
      <c r="J126" s="15" t="str">
        <f t="shared" si="10"/>
        <v/>
      </c>
      <c r="K126" s="14"/>
      <c r="L126" s="15" t="str">
        <f t="shared" si="11"/>
        <v/>
      </c>
      <c r="M126" s="69"/>
      <c r="N126" s="15" t="str">
        <f t="shared" si="12"/>
        <v/>
      </c>
      <c r="P126" s="15" t="str">
        <f t="shared" si="12"/>
        <v/>
      </c>
      <c r="T126" s="5">
        <v>1003</v>
      </c>
      <c r="U126" s="5">
        <v>1005</v>
      </c>
    </row>
    <row r="127" spans="1:21" ht="9.9499999999999993" customHeight="1" x14ac:dyDescent="0.35">
      <c r="A127" s="5">
        <v>1000</v>
      </c>
      <c r="B127" s="5">
        <v>1002</v>
      </c>
      <c r="D127" s="137"/>
      <c r="E127" s="7"/>
      <c r="F127" s="15" t="str">
        <f t="shared" si="9"/>
        <v/>
      </c>
      <c r="G127" s="7"/>
      <c r="H127" s="15" t="str">
        <f t="shared" si="9"/>
        <v/>
      </c>
      <c r="I127" s="14"/>
      <c r="J127" s="15" t="str">
        <f t="shared" si="10"/>
        <v/>
      </c>
      <c r="K127" s="14"/>
      <c r="L127" s="15" t="str">
        <f t="shared" si="11"/>
        <v/>
      </c>
      <c r="M127" s="69"/>
      <c r="N127" s="15" t="str">
        <f t="shared" si="12"/>
        <v/>
      </c>
      <c r="P127" s="15" t="str">
        <f t="shared" si="12"/>
        <v/>
      </c>
      <c r="T127" s="5">
        <v>1000</v>
      </c>
      <c r="U127" s="5">
        <v>1002</v>
      </c>
    </row>
    <row r="128" spans="1:21" ht="9.9499999999999993" customHeight="1" x14ac:dyDescent="0.35">
      <c r="A128" s="5">
        <v>997</v>
      </c>
      <c r="B128" s="5">
        <v>999</v>
      </c>
      <c r="D128" s="137"/>
      <c r="E128" s="7"/>
      <c r="F128" s="15" t="str">
        <f t="shared" si="9"/>
        <v/>
      </c>
      <c r="G128" s="7"/>
      <c r="H128" s="15" t="str">
        <f t="shared" si="9"/>
        <v/>
      </c>
      <c r="I128" s="14"/>
      <c r="J128" s="15" t="str">
        <f t="shared" si="10"/>
        <v/>
      </c>
      <c r="K128" s="14"/>
      <c r="L128" s="15" t="str">
        <f t="shared" si="11"/>
        <v/>
      </c>
      <c r="M128" s="69"/>
      <c r="N128" s="15" t="str">
        <f t="shared" si="12"/>
        <v/>
      </c>
      <c r="P128" s="15" t="str">
        <f t="shared" si="12"/>
        <v/>
      </c>
      <c r="T128" s="5">
        <v>997</v>
      </c>
      <c r="U128" s="5">
        <v>999</v>
      </c>
    </row>
    <row r="129" spans="1:21" ht="9.9499999999999993" customHeight="1" x14ac:dyDescent="0.35">
      <c r="A129" s="5">
        <v>994</v>
      </c>
      <c r="B129" s="5">
        <v>996</v>
      </c>
      <c r="D129" s="137"/>
      <c r="E129" s="7"/>
      <c r="F129" s="15" t="str">
        <f t="shared" si="9"/>
        <v/>
      </c>
      <c r="G129" s="7"/>
      <c r="H129" s="15" t="str">
        <f t="shared" si="9"/>
        <v/>
      </c>
      <c r="I129" s="14"/>
      <c r="J129" s="15" t="str">
        <f t="shared" si="10"/>
        <v/>
      </c>
      <c r="K129" s="14"/>
      <c r="L129" s="15" t="str">
        <f t="shared" si="11"/>
        <v/>
      </c>
      <c r="M129" s="69"/>
      <c r="N129" s="15" t="str">
        <f t="shared" si="12"/>
        <v/>
      </c>
      <c r="P129" s="15" t="str">
        <f t="shared" si="12"/>
        <v/>
      </c>
      <c r="T129" s="5">
        <v>994</v>
      </c>
      <c r="U129" s="5">
        <v>996</v>
      </c>
    </row>
    <row r="130" spans="1:21" ht="9.9499999999999993" customHeight="1" x14ac:dyDescent="0.35">
      <c r="A130" s="5">
        <v>991</v>
      </c>
      <c r="B130" s="5">
        <v>993</v>
      </c>
      <c r="D130" s="137"/>
      <c r="E130" s="7"/>
      <c r="F130" s="15" t="str">
        <f t="shared" si="9"/>
        <v/>
      </c>
      <c r="G130" s="7"/>
      <c r="H130" s="15" t="str">
        <f t="shared" si="9"/>
        <v/>
      </c>
      <c r="I130" s="14"/>
      <c r="J130" s="15" t="str">
        <f t="shared" si="10"/>
        <v/>
      </c>
      <c r="K130" s="14"/>
      <c r="L130" s="15" t="str">
        <f t="shared" si="11"/>
        <v/>
      </c>
      <c r="M130" s="69"/>
      <c r="N130" s="15" t="str">
        <f t="shared" si="12"/>
        <v/>
      </c>
      <c r="P130" s="15" t="str">
        <f t="shared" si="12"/>
        <v/>
      </c>
      <c r="T130" s="5">
        <v>991</v>
      </c>
      <c r="U130" s="5">
        <v>993</v>
      </c>
    </row>
    <row r="131" spans="1:21" ht="9.9499999999999993" customHeight="1" x14ac:dyDescent="0.35">
      <c r="A131" s="5">
        <v>988</v>
      </c>
      <c r="B131" s="5">
        <v>990</v>
      </c>
      <c r="D131" s="137"/>
      <c r="E131" s="7"/>
      <c r="F131" s="15" t="str">
        <f t="shared" si="9"/>
        <v/>
      </c>
      <c r="G131" s="7"/>
      <c r="H131" s="15" t="str">
        <f t="shared" si="9"/>
        <v/>
      </c>
      <c r="I131" s="14"/>
      <c r="J131" s="15" t="str">
        <f t="shared" si="10"/>
        <v/>
      </c>
      <c r="K131" s="14"/>
      <c r="L131" s="15" t="str">
        <f t="shared" si="11"/>
        <v/>
      </c>
      <c r="M131" s="69"/>
      <c r="N131" s="15" t="str">
        <f t="shared" si="12"/>
        <v/>
      </c>
      <c r="P131" s="15" t="str">
        <f t="shared" si="12"/>
        <v/>
      </c>
      <c r="T131" s="5">
        <v>988</v>
      </c>
      <c r="U131" s="5">
        <v>990</v>
      </c>
    </row>
    <row r="132" spans="1:21" ht="9.9499999999999993" customHeight="1" x14ac:dyDescent="0.35">
      <c r="A132" s="5">
        <v>985</v>
      </c>
      <c r="B132" s="5">
        <v>987</v>
      </c>
      <c r="D132" s="137"/>
      <c r="E132" s="7"/>
      <c r="F132" s="15" t="str">
        <f t="shared" si="9"/>
        <v/>
      </c>
      <c r="G132" s="7"/>
      <c r="H132" s="15" t="str">
        <f t="shared" si="9"/>
        <v/>
      </c>
      <c r="I132" s="14"/>
      <c r="J132" s="15" t="str">
        <f t="shared" si="10"/>
        <v/>
      </c>
      <c r="K132" s="14"/>
      <c r="L132" s="15" t="str">
        <f t="shared" si="11"/>
        <v/>
      </c>
      <c r="M132" s="69"/>
      <c r="N132" s="15" t="str">
        <f t="shared" si="12"/>
        <v/>
      </c>
      <c r="P132" s="15" t="str">
        <f t="shared" si="12"/>
        <v/>
      </c>
      <c r="T132" s="5">
        <v>985</v>
      </c>
      <c r="U132" s="5">
        <v>987</v>
      </c>
    </row>
    <row r="133" spans="1:21" ht="9.9499999999999993" customHeight="1" x14ac:dyDescent="0.35">
      <c r="A133" s="5">
        <v>982</v>
      </c>
      <c r="B133" s="5">
        <v>984</v>
      </c>
      <c r="D133" s="137"/>
      <c r="E133" s="7"/>
      <c r="F133" s="15" t="str">
        <f t="shared" si="9"/>
        <v/>
      </c>
      <c r="G133" s="7"/>
      <c r="H133" s="15" t="str">
        <f t="shared" si="9"/>
        <v/>
      </c>
      <c r="I133" s="14"/>
      <c r="J133" s="15" t="str">
        <f t="shared" si="10"/>
        <v/>
      </c>
      <c r="K133" s="14"/>
      <c r="L133" s="15" t="str">
        <f t="shared" si="11"/>
        <v/>
      </c>
      <c r="M133" s="69"/>
      <c r="N133" s="15" t="str">
        <f t="shared" si="12"/>
        <v/>
      </c>
      <c r="P133" s="15" t="str">
        <f t="shared" si="12"/>
        <v/>
      </c>
      <c r="T133" s="5">
        <v>982</v>
      </c>
      <c r="U133" s="5">
        <v>984</v>
      </c>
    </row>
    <row r="134" spans="1:21" ht="9.9499999999999993" customHeight="1" thickBot="1" x14ac:dyDescent="0.4">
      <c r="A134" s="5">
        <v>980</v>
      </c>
      <c r="B134" s="5">
        <v>981</v>
      </c>
      <c r="D134" s="137"/>
      <c r="E134" s="7"/>
      <c r="F134" s="17" t="str">
        <f t="shared" si="9"/>
        <v/>
      </c>
      <c r="G134" s="7"/>
      <c r="H134" s="17" t="str">
        <f t="shared" si="9"/>
        <v/>
      </c>
      <c r="I134" s="14"/>
      <c r="J134" s="17" t="str">
        <f t="shared" si="10"/>
        <v/>
      </c>
      <c r="K134" s="14"/>
      <c r="L134" s="17" t="str">
        <f t="shared" si="11"/>
        <v/>
      </c>
      <c r="M134" s="69"/>
      <c r="N134" s="17" t="str">
        <f t="shared" si="12"/>
        <v/>
      </c>
      <c r="P134" s="17" t="str">
        <f t="shared" si="12"/>
        <v/>
      </c>
      <c r="T134" s="5">
        <v>980</v>
      </c>
      <c r="U134" s="5">
        <v>981</v>
      </c>
    </row>
    <row r="135" spans="1:21" ht="9.9499999999999993" customHeight="1" x14ac:dyDescent="0.35">
      <c r="A135" s="5">
        <v>977</v>
      </c>
      <c r="B135" s="5">
        <v>979</v>
      </c>
      <c r="D135" s="137" t="s">
        <v>49</v>
      </c>
      <c r="E135" s="7"/>
      <c r="F135" s="15" t="str">
        <f t="shared" si="9"/>
        <v/>
      </c>
      <c r="G135" s="7"/>
      <c r="H135" s="15" t="str">
        <f t="shared" si="9"/>
        <v/>
      </c>
      <c r="I135" s="14"/>
      <c r="J135" s="15" t="str">
        <f t="shared" si="10"/>
        <v/>
      </c>
      <c r="K135" s="14"/>
      <c r="L135" s="15" t="str">
        <f t="shared" si="11"/>
        <v/>
      </c>
      <c r="M135" s="69"/>
      <c r="N135" s="15" t="str">
        <f t="shared" si="12"/>
        <v/>
      </c>
      <c r="P135" s="15" t="str">
        <f t="shared" si="12"/>
        <v/>
      </c>
      <c r="T135" s="5">
        <v>977</v>
      </c>
      <c r="U135" s="5">
        <v>979</v>
      </c>
    </row>
    <row r="136" spans="1:21" ht="9.9499999999999993" customHeight="1" x14ac:dyDescent="0.35">
      <c r="A136" s="5">
        <v>974</v>
      </c>
      <c r="B136" s="5">
        <v>976</v>
      </c>
      <c r="D136" s="137"/>
      <c r="E136" s="7"/>
      <c r="F136" s="15" t="str">
        <f t="shared" si="9"/>
        <v/>
      </c>
      <c r="G136" s="7"/>
      <c r="H136" s="15" t="str">
        <f t="shared" si="9"/>
        <v/>
      </c>
      <c r="I136" s="14"/>
      <c r="J136" s="15" t="str">
        <f t="shared" si="10"/>
        <v/>
      </c>
      <c r="K136" s="14"/>
      <c r="L136" s="15" t="str">
        <f t="shared" si="11"/>
        <v/>
      </c>
      <c r="M136" s="69"/>
      <c r="N136" s="15" t="str">
        <f t="shared" si="12"/>
        <v/>
      </c>
      <c r="P136" s="15" t="str">
        <f t="shared" si="12"/>
        <v/>
      </c>
      <c r="T136" s="5">
        <v>974</v>
      </c>
      <c r="U136" s="5">
        <v>976</v>
      </c>
    </row>
    <row r="137" spans="1:21" ht="9.9499999999999993" customHeight="1" x14ac:dyDescent="0.35">
      <c r="A137" s="5">
        <v>971</v>
      </c>
      <c r="B137" s="5">
        <v>973</v>
      </c>
      <c r="D137" s="137"/>
      <c r="E137" s="7"/>
      <c r="F137" s="15" t="str">
        <f t="shared" si="9"/>
        <v/>
      </c>
      <c r="G137" s="7"/>
      <c r="H137" s="15" t="str">
        <f t="shared" si="9"/>
        <v/>
      </c>
      <c r="I137" s="14"/>
      <c r="J137" s="15" t="str">
        <f t="shared" si="10"/>
        <v/>
      </c>
      <c r="K137" s="14"/>
      <c r="L137" s="15" t="str">
        <f t="shared" si="11"/>
        <v/>
      </c>
      <c r="M137" s="69"/>
      <c r="N137" s="15" t="str">
        <f t="shared" si="12"/>
        <v/>
      </c>
      <c r="P137" s="15" t="str">
        <f t="shared" si="12"/>
        <v/>
      </c>
      <c r="T137" s="5">
        <v>971</v>
      </c>
      <c r="U137" s="5">
        <v>973</v>
      </c>
    </row>
    <row r="138" spans="1:21" ht="9.9499999999999993" customHeight="1" x14ac:dyDescent="0.35">
      <c r="A138" s="5">
        <v>968</v>
      </c>
      <c r="B138" s="5">
        <v>970</v>
      </c>
      <c r="D138" s="137"/>
      <c r="E138" s="7"/>
      <c r="F138" s="15" t="str">
        <f t="shared" si="9"/>
        <v/>
      </c>
      <c r="G138" s="7"/>
      <c r="H138" s="15" t="str">
        <f t="shared" si="9"/>
        <v/>
      </c>
      <c r="I138" s="14"/>
      <c r="J138" s="15" t="str">
        <f t="shared" si="10"/>
        <v/>
      </c>
      <c r="K138" s="14"/>
      <c r="L138" s="15" t="str">
        <f t="shared" si="11"/>
        <v/>
      </c>
      <c r="M138" s="69"/>
      <c r="N138" s="15" t="str">
        <f t="shared" si="12"/>
        <v/>
      </c>
      <c r="P138" s="15" t="str">
        <f t="shared" si="12"/>
        <v/>
      </c>
      <c r="T138" s="5">
        <v>968</v>
      </c>
      <c r="U138" s="5">
        <v>970</v>
      </c>
    </row>
    <row r="139" spans="1:21" ht="9.9499999999999993" customHeight="1" x14ac:dyDescent="0.35">
      <c r="A139" s="5">
        <v>965</v>
      </c>
      <c r="B139" s="5">
        <v>967</v>
      </c>
      <c r="D139" s="137"/>
      <c r="E139" s="7"/>
      <c r="F139" s="15" t="str">
        <f t="shared" si="9"/>
        <v/>
      </c>
      <c r="G139" s="7"/>
      <c r="H139" s="15" t="str">
        <f t="shared" si="9"/>
        <v/>
      </c>
      <c r="I139" s="14"/>
      <c r="J139" s="15" t="str">
        <f t="shared" si="10"/>
        <v/>
      </c>
      <c r="K139" s="14"/>
      <c r="L139" s="15" t="str">
        <f t="shared" si="11"/>
        <v/>
      </c>
      <c r="M139" s="69"/>
      <c r="N139" s="15" t="str">
        <f t="shared" si="12"/>
        <v/>
      </c>
      <c r="P139" s="15" t="str">
        <f t="shared" si="12"/>
        <v/>
      </c>
      <c r="T139" s="5">
        <v>965</v>
      </c>
      <c r="U139" s="5">
        <v>967</v>
      </c>
    </row>
    <row r="140" spans="1:21" ht="9.9499999999999993" customHeight="1" x14ac:dyDescent="0.35">
      <c r="A140" s="5">
        <v>962</v>
      </c>
      <c r="B140" s="5">
        <v>964</v>
      </c>
      <c r="D140" s="137"/>
      <c r="E140" s="7"/>
      <c r="F140" s="15" t="str">
        <f t="shared" si="9"/>
        <v/>
      </c>
      <c r="G140" s="7"/>
      <c r="H140" s="15" t="str">
        <f t="shared" si="9"/>
        <v/>
      </c>
      <c r="I140" s="14"/>
      <c r="J140" s="15" t="str">
        <f t="shared" si="10"/>
        <v/>
      </c>
      <c r="K140" s="14"/>
      <c r="L140" s="15" t="str">
        <f t="shared" si="11"/>
        <v/>
      </c>
      <c r="M140" s="69"/>
      <c r="N140" s="15" t="str">
        <f t="shared" si="12"/>
        <v/>
      </c>
      <c r="P140" s="15" t="str">
        <f t="shared" si="12"/>
        <v/>
      </c>
      <c r="T140" s="5">
        <v>962</v>
      </c>
      <c r="U140" s="5">
        <v>964</v>
      </c>
    </row>
    <row r="141" spans="1:21" ht="9.9499999999999993" customHeight="1" thickBot="1" x14ac:dyDescent="0.4">
      <c r="A141" s="5">
        <v>960</v>
      </c>
      <c r="B141" s="5">
        <v>961</v>
      </c>
      <c r="D141" s="137"/>
      <c r="E141" s="7"/>
      <c r="F141" s="17" t="str">
        <f t="shared" si="9"/>
        <v/>
      </c>
      <c r="G141" s="7"/>
      <c r="H141" s="17" t="str">
        <f t="shared" si="9"/>
        <v/>
      </c>
      <c r="I141" s="14"/>
      <c r="J141" s="17" t="str">
        <f t="shared" si="10"/>
        <v/>
      </c>
      <c r="K141" s="14"/>
      <c r="L141" s="17" t="str">
        <f t="shared" si="11"/>
        <v/>
      </c>
      <c r="M141" s="69"/>
      <c r="N141" s="17" t="str">
        <f t="shared" si="12"/>
        <v/>
      </c>
      <c r="P141" s="17" t="str">
        <f t="shared" si="12"/>
        <v/>
      </c>
      <c r="T141" s="5">
        <v>960</v>
      </c>
      <c r="U141" s="5">
        <v>961</v>
      </c>
    </row>
    <row r="142" spans="1:21" ht="9.9499999999999993" customHeight="1" x14ac:dyDescent="0.35">
      <c r="A142" s="5">
        <v>958</v>
      </c>
      <c r="B142" s="5">
        <v>959</v>
      </c>
      <c r="D142" s="137" t="s">
        <v>51</v>
      </c>
      <c r="E142" s="7"/>
      <c r="F142" s="15" t="str">
        <f t="shared" si="9"/>
        <v/>
      </c>
      <c r="G142" s="7"/>
      <c r="H142" s="15" t="str">
        <f t="shared" si="9"/>
        <v/>
      </c>
      <c r="I142" s="14"/>
      <c r="J142" s="15" t="str">
        <f t="shared" si="10"/>
        <v/>
      </c>
      <c r="K142" s="14"/>
      <c r="L142" s="15" t="str">
        <f t="shared" si="11"/>
        <v/>
      </c>
      <c r="M142" s="69"/>
      <c r="N142" s="15" t="str">
        <f t="shared" si="12"/>
        <v/>
      </c>
      <c r="P142" s="15" t="str">
        <f t="shared" si="12"/>
        <v/>
      </c>
      <c r="T142" s="5">
        <v>958</v>
      </c>
      <c r="U142" s="5">
        <v>959</v>
      </c>
    </row>
    <row r="143" spans="1:21" ht="9.9499999999999993" customHeight="1" x14ac:dyDescent="0.35">
      <c r="A143" s="5">
        <v>955</v>
      </c>
      <c r="B143" s="5">
        <v>957</v>
      </c>
      <c r="D143" s="137"/>
      <c r="E143" s="7"/>
      <c r="F143" s="15" t="str">
        <f t="shared" si="9"/>
        <v/>
      </c>
      <c r="G143" s="7"/>
      <c r="H143" s="15" t="str">
        <f t="shared" si="9"/>
        <v/>
      </c>
      <c r="I143" s="14"/>
      <c r="J143" s="15" t="str">
        <f t="shared" si="10"/>
        <v/>
      </c>
      <c r="K143" s="14"/>
      <c r="L143" s="15" t="str">
        <f t="shared" si="11"/>
        <v/>
      </c>
      <c r="M143" s="69"/>
      <c r="N143" s="15" t="str">
        <f t="shared" si="12"/>
        <v/>
      </c>
      <c r="P143" s="15" t="str">
        <f t="shared" si="12"/>
        <v/>
      </c>
      <c r="T143" s="5">
        <v>955</v>
      </c>
      <c r="U143" s="5">
        <v>957</v>
      </c>
    </row>
    <row r="144" spans="1:21" ht="9.9499999999999993" customHeight="1" x14ac:dyDescent="0.35">
      <c r="A144" s="5">
        <v>952</v>
      </c>
      <c r="B144" s="5">
        <v>954</v>
      </c>
      <c r="D144" s="137"/>
      <c r="E144" s="7"/>
      <c r="F144" s="15" t="str">
        <f t="shared" si="9"/>
        <v/>
      </c>
      <c r="G144" s="7"/>
      <c r="H144" s="15" t="str">
        <f t="shared" si="9"/>
        <v/>
      </c>
      <c r="I144" s="14"/>
      <c r="J144" s="15" t="str">
        <f t="shared" si="10"/>
        <v/>
      </c>
      <c r="K144" s="14"/>
      <c r="L144" s="15" t="str">
        <f t="shared" si="11"/>
        <v/>
      </c>
      <c r="M144" s="69"/>
      <c r="N144" s="15" t="str">
        <f t="shared" si="12"/>
        <v/>
      </c>
      <c r="P144" s="15" t="str">
        <f t="shared" si="12"/>
        <v/>
      </c>
      <c r="T144" s="5">
        <v>952</v>
      </c>
      <c r="U144" s="5">
        <v>954</v>
      </c>
    </row>
    <row r="145" spans="1:27" ht="9.9499999999999993" customHeight="1" thickBot="1" x14ac:dyDescent="0.4">
      <c r="A145" s="5">
        <v>950</v>
      </c>
      <c r="B145" s="5">
        <v>951</v>
      </c>
      <c r="D145" s="137"/>
      <c r="E145" s="7"/>
      <c r="F145" s="17" t="str">
        <f t="shared" si="9"/>
        <v/>
      </c>
      <c r="G145" s="7"/>
      <c r="H145" s="17" t="str">
        <f t="shared" si="9"/>
        <v/>
      </c>
      <c r="I145" s="14"/>
      <c r="J145" s="17" t="str">
        <f t="shared" si="10"/>
        <v/>
      </c>
      <c r="K145" s="14"/>
      <c r="L145" s="17" t="str">
        <f t="shared" si="11"/>
        <v/>
      </c>
      <c r="M145" s="69"/>
      <c r="N145" s="17" t="str">
        <f t="shared" si="12"/>
        <v/>
      </c>
      <c r="P145" s="17" t="str">
        <f t="shared" si="12"/>
        <v/>
      </c>
      <c r="T145" s="5">
        <v>950</v>
      </c>
      <c r="U145" s="5">
        <v>951</v>
      </c>
    </row>
    <row r="146" spans="1:27" ht="27" hidden="1" customHeight="1" x14ac:dyDescent="0.25">
      <c r="D146" s="10"/>
      <c r="P146" s="5" t="str">
        <f t="shared" ref="P146" si="13">IF(AND(N$147&gt;=$A146,N$147&lt;=$B146),"+","")</f>
        <v>+</v>
      </c>
    </row>
    <row r="147" spans="1:27" ht="29.25" hidden="1" customHeight="1" x14ac:dyDescent="0.25">
      <c r="D147" s="10"/>
      <c r="F147" s="76">
        <f>Data!I17</f>
        <v>0</v>
      </c>
      <c r="G147" s="76"/>
      <c r="H147" s="76">
        <f>Data!J17</f>
        <v>0</v>
      </c>
      <c r="I147" s="76"/>
      <c r="J147" s="76">
        <f>Data!K17</f>
        <v>0</v>
      </c>
      <c r="K147" s="76"/>
      <c r="L147" s="76">
        <f>Data!L17</f>
        <v>0</v>
      </c>
      <c r="M147" s="76"/>
      <c r="N147" s="76">
        <f>Data!M17</f>
        <v>0</v>
      </c>
      <c r="O147" s="76"/>
      <c r="P147" s="76">
        <f>Data!N17</f>
        <v>0</v>
      </c>
    </row>
    <row r="148" spans="1:27" ht="18.75" customHeight="1" x14ac:dyDescent="0.25">
      <c r="D148" s="10"/>
    </row>
    <row r="149" spans="1:27" ht="20.25" x14ac:dyDescent="0.3">
      <c r="D149" s="72" t="s">
        <v>139</v>
      </c>
      <c r="F149" s="11">
        <f>Year1</f>
        <v>2013</v>
      </c>
      <c r="H149" s="11">
        <f>Year2</f>
        <v>2014</v>
      </c>
      <c r="I149" s="12"/>
      <c r="J149" s="11">
        <f>Year3</f>
        <v>2015</v>
      </c>
      <c r="K149" s="12"/>
      <c r="L149" s="11">
        <f>Year4</f>
        <v>2016</v>
      </c>
      <c r="M149" s="12"/>
      <c r="N149" s="11">
        <f>Year5</f>
        <v>2017</v>
      </c>
      <c r="O149" s="12"/>
      <c r="P149" s="11">
        <f>Year6</f>
        <v>2018</v>
      </c>
      <c r="Q149" s="12"/>
      <c r="R149" s="12"/>
      <c r="S149" s="12"/>
      <c r="T149" s="8"/>
      <c r="U149" s="8"/>
    </row>
    <row r="150" spans="1:27" ht="20.25" x14ac:dyDescent="0.3">
      <c r="D150" s="72" t="s">
        <v>140</v>
      </c>
      <c r="F150" s="11">
        <f>NCYYear1</f>
        <v>0</v>
      </c>
      <c r="H150" s="11">
        <f>NCYYear2</f>
        <v>0</v>
      </c>
      <c r="I150" s="12"/>
      <c r="J150" s="11">
        <f>NCYYear3</f>
        <v>0</v>
      </c>
      <c r="K150" s="12"/>
      <c r="L150" s="11">
        <f>NCYYear4</f>
        <v>0</v>
      </c>
      <c r="M150" s="12"/>
      <c r="N150" s="11">
        <f>NCYYear5</f>
        <v>0</v>
      </c>
      <c r="O150" s="12"/>
      <c r="P150" s="11">
        <f>NCYYear6</f>
        <v>0</v>
      </c>
      <c r="Q150" s="12"/>
      <c r="R150" s="12"/>
      <c r="S150" s="12"/>
      <c r="T150" s="8"/>
      <c r="U150" s="8"/>
    </row>
    <row r="151" spans="1:27" ht="9.75" customHeight="1" x14ac:dyDescent="0.3">
      <c r="D151" s="10"/>
      <c r="E151" s="70"/>
      <c r="F151" s="70"/>
      <c r="G151" s="70"/>
      <c r="H151" s="70"/>
      <c r="I151" s="70"/>
      <c r="J151" s="70"/>
      <c r="U151" s="8"/>
      <c r="V151" s="8"/>
      <c r="W151" s="12"/>
      <c r="X151" s="8"/>
      <c r="Y151" s="12"/>
      <c r="Z151" s="8"/>
      <c r="AA151" s="12"/>
    </row>
    <row r="152" spans="1:27" ht="23.25" customHeight="1" x14ac:dyDescent="0.3">
      <c r="D152" s="146" t="s">
        <v>141</v>
      </c>
      <c r="E152" s="146"/>
      <c r="F152" s="146"/>
      <c r="G152" s="146"/>
      <c r="H152" s="146"/>
      <c r="I152" s="146"/>
      <c r="J152" s="146"/>
      <c r="K152" s="146"/>
      <c r="L152" s="146"/>
      <c r="M152" s="146"/>
      <c r="N152" s="146"/>
      <c r="O152" s="146"/>
      <c r="P152" s="146"/>
      <c r="Q152" s="146"/>
      <c r="R152" s="146"/>
      <c r="U152" s="8"/>
      <c r="V152" s="8"/>
      <c r="W152" s="12"/>
      <c r="X152" s="8"/>
      <c r="Y152" s="12"/>
      <c r="Z152" s="8"/>
      <c r="AA152" s="12"/>
    </row>
    <row r="153" spans="1:27" ht="33" customHeight="1" x14ac:dyDescent="0.3">
      <c r="D153" s="146"/>
      <c r="E153" s="146"/>
      <c r="F153" s="146"/>
      <c r="G153" s="146"/>
      <c r="H153" s="146"/>
      <c r="I153" s="146"/>
      <c r="J153" s="146"/>
      <c r="K153" s="146"/>
      <c r="L153" s="146"/>
      <c r="M153" s="146"/>
      <c r="N153" s="146"/>
      <c r="O153" s="146"/>
      <c r="P153" s="146"/>
      <c r="Q153" s="146"/>
      <c r="R153" s="146"/>
      <c r="U153" s="8"/>
      <c r="V153" s="8"/>
      <c r="W153" s="12"/>
      <c r="X153" s="8"/>
      <c r="Y153" s="12"/>
      <c r="Z153" s="8"/>
      <c r="AA153" s="12"/>
    </row>
    <row r="154" spans="1:27" ht="47.25" customHeight="1" x14ac:dyDescent="0.4">
      <c r="D154" s="141" t="s">
        <v>72</v>
      </c>
      <c r="E154" s="127"/>
      <c r="F154" s="127"/>
      <c r="G154" s="127"/>
      <c r="H154" s="127"/>
      <c r="I154" s="127"/>
      <c r="J154" s="127"/>
      <c r="K154" s="127"/>
      <c r="L154" s="127"/>
      <c r="M154" s="127"/>
      <c r="N154" s="127"/>
      <c r="O154" s="127"/>
      <c r="P154" s="127"/>
      <c r="Q154" s="127"/>
      <c r="R154" s="127"/>
      <c r="S154" s="127"/>
      <c r="T154" s="127"/>
      <c r="U154" s="8"/>
      <c r="V154" s="8"/>
      <c r="W154" s="12"/>
      <c r="X154" s="8"/>
      <c r="Y154" s="12"/>
      <c r="Z154" s="8"/>
      <c r="AA154" s="12"/>
    </row>
    <row r="155" spans="1:27" ht="9" customHeight="1" thickBot="1" x14ac:dyDescent="0.35">
      <c r="D155" s="10"/>
      <c r="I155" s="9"/>
      <c r="U155" s="8"/>
      <c r="V155" s="8"/>
      <c r="W155" s="12"/>
      <c r="X155" s="8"/>
      <c r="Y155" s="12"/>
      <c r="Z155" s="8"/>
      <c r="AA155" s="12"/>
    </row>
    <row r="156" spans="1:27" ht="9.9499999999999993" customHeight="1" x14ac:dyDescent="0.35">
      <c r="D156" s="137" t="s">
        <v>40</v>
      </c>
      <c r="F156" s="69" t="str">
        <f t="shared" ref="F156:F191" si="14">IF(AND(F$193&gt;=$T110,F$193&lt;=$U110),"+","")</f>
        <v/>
      </c>
      <c r="H156" s="13" t="str">
        <f t="shared" ref="H156:J171" si="15">IF(AND(H$193&gt;=$T110,H$193&lt;=$U110),"+","")</f>
        <v/>
      </c>
      <c r="I156" s="138"/>
      <c r="J156" s="13" t="str">
        <f t="shared" si="15"/>
        <v/>
      </c>
      <c r="K156" s="14"/>
      <c r="L156" s="13" t="str">
        <f t="shared" ref="L156:L191" si="16">IF(AND(L$193&gt;=$T110,L$193&lt;=$U110),"+","")</f>
        <v/>
      </c>
      <c r="M156" s="69"/>
      <c r="N156" s="13" t="str">
        <f t="shared" ref="N156:P171" si="17">IF(AND(N$193&gt;=$T110,N$193&lt;=$U110),"+","")</f>
        <v/>
      </c>
      <c r="P156" s="13" t="str">
        <f t="shared" si="17"/>
        <v/>
      </c>
      <c r="R156" s="13" t="str">
        <f t="shared" ref="R156:R191" si="18">IF(AND(R$193&gt;=$T110,R$193&lt;=$U110),"+","")</f>
        <v/>
      </c>
      <c r="U156" s="8"/>
      <c r="V156" s="8"/>
      <c r="W156" s="12"/>
      <c r="X156" s="8"/>
      <c r="Y156" s="12"/>
      <c r="Z156" s="8"/>
      <c r="AA156" s="12"/>
    </row>
    <row r="157" spans="1:27" ht="9.9499999999999993" customHeight="1" x14ac:dyDescent="0.35">
      <c r="D157" s="137"/>
      <c r="F157" s="69" t="str">
        <f t="shared" si="14"/>
        <v/>
      </c>
      <c r="H157" s="15" t="str">
        <f t="shared" si="15"/>
        <v/>
      </c>
      <c r="I157" s="138"/>
      <c r="J157" s="15" t="str">
        <f t="shared" si="15"/>
        <v/>
      </c>
      <c r="K157" s="14"/>
      <c r="L157" s="15" t="str">
        <f t="shared" si="16"/>
        <v/>
      </c>
      <c r="M157" s="69"/>
      <c r="N157" s="15" t="str">
        <f t="shared" si="17"/>
        <v/>
      </c>
      <c r="P157" s="15" t="str">
        <f t="shared" si="17"/>
        <v/>
      </c>
      <c r="R157" s="15" t="str">
        <f t="shared" si="18"/>
        <v/>
      </c>
      <c r="U157" s="8"/>
      <c r="V157" s="8"/>
      <c r="W157" s="12"/>
      <c r="X157" s="8"/>
      <c r="Y157" s="12"/>
      <c r="Z157" s="8"/>
      <c r="AA157" s="12"/>
    </row>
    <row r="158" spans="1:27" ht="9.9499999999999993" customHeight="1" x14ac:dyDescent="0.35">
      <c r="D158" s="137"/>
      <c r="F158" s="69" t="str">
        <f t="shared" si="14"/>
        <v/>
      </c>
      <c r="H158" s="15" t="str">
        <f t="shared" si="15"/>
        <v/>
      </c>
      <c r="I158" s="138"/>
      <c r="J158" s="15" t="str">
        <f t="shared" si="15"/>
        <v/>
      </c>
      <c r="K158" s="14"/>
      <c r="L158" s="15" t="str">
        <f t="shared" si="16"/>
        <v/>
      </c>
      <c r="M158" s="69"/>
      <c r="N158" s="15" t="str">
        <f t="shared" si="17"/>
        <v/>
      </c>
      <c r="P158" s="15" t="str">
        <f t="shared" si="17"/>
        <v/>
      </c>
      <c r="R158" s="15" t="str">
        <f t="shared" si="18"/>
        <v/>
      </c>
      <c r="U158" s="8"/>
      <c r="V158" s="8"/>
      <c r="W158" s="12"/>
      <c r="X158" s="8"/>
      <c r="Y158" s="12"/>
      <c r="Z158" s="8"/>
      <c r="AA158" s="12"/>
    </row>
    <row r="159" spans="1:27" ht="9.9499999999999993" customHeight="1" thickBot="1" x14ac:dyDescent="0.4">
      <c r="D159" s="137"/>
      <c r="F159" s="69" t="str">
        <f t="shared" si="14"/>
        <v/>
      </c>
      <c r="H159" s="17" t="str">
        <f t="shared" si="15"/>
        <v/>
      </c>
      <c r="I159" s="138"/>
      <c r="J159" s="17" t="str">
        <f t="shared" si="15"/>
        <v/>
      </c>
      <c r="K159" s="14"/>
      <c r="L159" s="17" t="str">
        <f t="shared" si="16"/>
        <v/>
      </c>
      <c r="M159" s="69"/>
      <c r="N159" s="17" t="str">
        <f t="shared" si="17"/>
        <v/>
      </c>
      <c r="P159" s="17" t="str">
        <f t="shared" si="17"/>
        <v/>
      </c>
      <c r="R159" s="17" t="str">
        <f t="shared" si="18"/>
        <v/>
      </c>
      <c r="U159" s="8"/>
      <c r="V159" s="8"/>
      <c r="W159" s="12"/>
      <c r="X159" s="8"/>
      <c r="Y159" s="12"/>
      <c r="Z159" s="8"/>
      <c r="AA159" s="12"/>
    </row>
    <row r="160" spans="1:27" ht="9.9499999999999993" customHeight="1" x14ac:dyDescent="0.35">
      <c r="D160" s="137" t="s">
        <v>47</v>
      </c>
      <c r="F160" s="69" t="str">
        <f t="shared" si="14"/>
        <v/>
      </c>
      <c r="H160" s="15" t="str">
        <f t="shared" si="15"/>
        <v/>
      </c>
      <c r="I160" s="138"/>
      <c r="J160" s="15" t="str">
        <f t="shared" si="15"/>
        <v/>
      </c>
      <c r="K160" s="14"/>
      <c r="L160" s="15" t="str">
        <f t="shared" si="16"/>
        <v/>
      </c>
      <c r="M160" s="69"/>
      <c r="N160" s="15" t="str">
        <f t="shared" si="17"/>
        <v/>
      </c>
      <c r="P160" s="15" t="str">
        <f t="shared" si="17"/>
        <v/>
      </c>
      <c r="R160" s="15" t="str">
        <f t="shared" si="18"/>
        <v/>
      </c>
      <c r="U160" s="8"/>
      <c r="V160" s="8"/>
      <c r="W160" s="12"/>
      <c r="X160" s="8"/>
      <c r="Y160" s="12"/>
      <c r="Z160" s="8"/>
      <c r="AA160" s="12"/>
    </row>
    <row r="161" spans="4:27" ht="9.9499999999999993" customHeight="1" x14ac:dyDescent="0.35">
      <c r="D161" s="137"/>
      <c r="F161" s="69" t="str">
        <f t="shared" si="14"/>
        <v/>
      </c>
      <c r="H161" s="15" t="str">
        <f t="shared" si="15"/>
        <v/>
      </c>
      <c r="I161" s="138"/>
      <c r="J161" s="15" t="str">
        <f t="shared" si="15"/>
        <v/>
      </c>
      <c r="K161" s="14"/>
      <c r="L161" s="15" t="str">
        <f t="shared" si="16"/>
        <v/>
      </c>
      <c r="M161" s="69"/>
      <c r="N161" s="15" t="str">
        <f t="shared" si="17"/>
        <v/>
      </c>
      <c r="P161" s="15" t="str">
        <f t="shared" si="17"/>
        <v/>
      </c>
      <c r="R161" s="15" t="str">
        <f t="shared" si="18"/>
        <v/>
      </c>
      <c r="U161" s="8"/>
      <c r="V161" s="8"/>
      <c r="W161" s="12"/>
      <c r="X161" s="8"/>
      <c r="Y161" s="12"/>
      <c r="Z161" s="8"/>
      <c r="AA161" s="12"/>
    </row>
    <row r="162" spans="4:27" ht="9.9499999999999993" customHeight="1" x14ac:dyDescent="0.35">
      <c r="D162" s="137"/>
      <c r="F162" s="69" t="str">
        <f t="shared" si="14"/>
        <v/>
      </c>
      <c r="H162" s="15" t="str">
        <f t="shared" si="15"/>
        <v/>
      </c>
      <c r="I162" s="138"/>
      <c r="J162" s="15" t="str">
        <f t="shared" si="15"/>
        <v/>
      </c>
      <c r="K162" s="14"/>
      <c r="L162" s="15" t="str">
        <f t="shared" si="16"/>
        <v/>
      </c>
      <c r="M162" s="69"/>
      <c r="N162" s="15" t="str">
        <f t="shared" si="17"/>
        <v/>
      </c>
      <c r="P162" s="15" t="str">
        <f t="shared" si="17"/>
        <v/>
      </c>
      <c r="R162" s="15" t="str">
        <f t="shared" si="18"/>
        <v/>
      </c>
      <c r="U162" s="8"/>
      <c r="V162" s="8"/>
      <c r="W162" s="12"/>
      <c r="X162" s="8"/>
      <c r="Y162" s="12"/>
      <c r="Z162" s="8"/>
      <c r="AA162" s="12"/>
    </row>
    <row r="163" spans="4:27" ht="9.9499999999999993" customHeight="1" x14ac:dyDescent="0.35">
      <c r="D163" s="137"/>
      <c r="F163" s="69" t="str">
        <f t="shared" si="14"/>
        <v/>
      </c>
      <c r="H163" s="15" t="str">
        <f t="shared" si="15"/>
        <v/>
      </c>
      <c r="I163" s="138"/>
      <c r="J163" s="15" t="str">
        <f t="shared" si="15"/>
        <v/>
      </c>
      <c r="K163" s="14"/>
      <c r="L163" s="15" t="str">
        <f t="shared" si="16"/>
        <v/>
      </c>
      <c r="M163" s="69"/>
      <c r="N163" s="15" t="str">
        <f t="shared" si="17"/>
        <v/>
      </c>
      <c r="P163" s="15" t="str">
        <f t="shared" si="17"/>
        <v/>
      </c>
      <c r="R163" s="15" t="str">
        <f t="shared" si="18"/>
        <v/>
      </c>
      <c r="U163" s="8"/>
      <c r="V163" s="8"/>
      <c r="W163" s="12"/>
      <c r="X163" s="8"/>
      <c r="Y163" s="12"/>
      <c r="Z163" s="8"/>
      <c r="AA163" s="12"/>
    </row>
    <row r="164" spans="4:27" ht="9.9499999999999993" customHeight="1" x14ac:dyDescent="0.35">
      <c r="D164" s="137"/>
      <c r="F164" s="69" t="str">
        <f t="shared" si="14"/>
        <v/>
      </c>
      <c r="H164" s="15" t="str">
        <f t="shared" si="15"/>
        <v/>
      </c>
      <c r="I164" s="138"/>
      <c r="J164" s="15" t="str">
        <f t="shared" si="15"/>
        <v/>
      </c>
      <c r="K164" s="14"/>
      <c r="L164" s="15" t="str">
        <f t="shared" si="16"/>
        <v/>
      </c>
      <c r="M164" s="69"/>
      <c r="N164" s="15" t="str">
        <f t="shared" si="17"/>
        <v/>
      </c>
      <c r="P164" s="15" t="str">
        <f t="shared" si="17"/>
        <v/>
      </c>
      <c r="R164" s="15" t="str">
        <f t="shared" si="18"/>
        <v/>
      </c>
      <c r="U164" s="8"/>
      <c r="V164" s="8"/>
      <c r="W164" s="12"/>
      <c r="X164" s="8"/>
      <c r="Y164" s="12"/>
      <c r="Z164" s="8"/>
      <c r="AA164" s="12"/>
    </row>
    <row r="165" spans="4:27" ht="9.9499999999999993" customHeight="1" x14ac:dyDescent="0.35">
      <c r="D165" s="137"/>
      <c r="F165" s="69" t="str">
        <f t="shared" si="14"/>
        <v/>
      </c>
      <c r="H165" s="15" t="str">
        <f t="shared" si="15"/>
        <v/>
      </c>
      <c r="I165" s="138"/>
      <c r="J165" s="15" t="str">
        <f t="shared" si="15"/>
        <v/>
      </c>
      <c r="K165" s="14"/>
      <c r="L165" s="15" t="str">
        <f t="shared" si="16"/>
        <v/>
      </c>
      <c r="M165" s="69"/>
      <c r="N165" s="15" t="str">
        <f t="shared" si="17"/>
        <v/>
      </c>
      <c r="P165" s="15" t="str">
        <f t="shared" si="17"/>
        <v/>
      </c>
      <c r="R165" s="15" t="str">
        <f t="shared" si="18"/>
        <v/>
      </c>
      <c r="U165" s="8"/>
      <c r="V165" s="8"/>
      <c r="W165" s="12"/>
      <c r="X165" s="8"/>
      <c r="Y165" s="12"/>
      <c r="Z165" s="8"/>
      <c r="AA165" s="12"/>
    </row>
    <row r="166" spans="4:27" ht="9.9499999999999993" customHeight="1" thickBot="1" x14ac:dyDescent="0.4">
      <c r="D166" s="137"/>
      <c r="F166" s="69" t="str">
        <f t="shared" si="14"/>
        <v/>
      </c>
      <c r="H166" s="17" t="str">
        <f t="shared" si="15"/>
        <v/>
      </c>
      <c r="I166" s="138"/>
      <c r="J166" s="17" t="str">
        <f t="shared" si="15"/>
        <v/>
      </c>
      <c r="K166" s="14"/>
      <c r="L166" s="17" t="str">
        <f t="shared" si="16"/>
        <v/>
      </c>
      <c r="M166" s="69"/>
      <c r="N166" s="17" t="str">
        <f t="shared" si="17"/>
        <v/>
      </c>
      <c r="P166" s="17" t="str">
        <f t="shared" si="17"/>
        <v/>
      </c>
      <c r="R166" s="17" t="str">
        <f t="shared" si="18"/>
        <v/>
      </c>
      <c r="U166" s="8"/>
      <c r="V166" s="8"/>
      <c r="W166" s="12"/>
      <c r="X166" s="8"/>
      <c r="Y166" s="12"/>
      <c r="Z166" s="8"/>
      <c r="AA166" s="12"/>
    </row>
    <row r="167" spans="4:27" ht="9.9499999999999993" customHeight="1" x14ac:dyDescent="0.35">
      <c r="D167" s="137" t="s">
        <v>48</v>
      </c>
      <c r="F167" s="69" t="str">
        <f t="shared" si="14"/>
        <v/>
      </c>
      <c r="H167" s="15" t="str">
        <f t="shared" si="15"/>
        <v/>
      </c>
      <c r="I167" s="138"/>
      <c r="J167" s="15" t="str">
        <f t="shared" si="15"/>
        <v/>
      </c>
      <c r="K167" s="14"/>
      <c r="L167" s="15" t="str">
        <f t="shared" si="16"/>
        <v/>
      </c>
      <c r="M167" s="69"/>
      <c r="N167" s="15" t="str">
        <f t="shared" si="17"/>
        <v/>
      </c>
      <c r="P167" s="15" t="str">
        <f t="shared" si="17"/>
        <v/>
      </c>
      <c r="R167" s="15" t="str">
        <f t="shared" si="18"/>
        <v/>
      </c>
      <c r="U167" s="8"/>
      <c r="V167" s="8"/>
      <c r="W167" s="12"/>
      <c r="X167" s="8"/>
      <c r="Y167" s="12"/>
      <c r="Z167" s="8"/>
      <c r="AA167" s="12"/>
    </row>
    <row r="168" spans="4:27" ht="9.9499999999999993" customHeight="1" x14ac:dyDescent="0.35">
      <c r="D168" s="137"/>
      <c r="F168" s="69" t="str">
        <f t="shared" si="14"/>
        <v/>
      </c>
      <c r="H168" s="15" t="str">
        <f t="shared" si="15"/>
        <v/>
      </c>
      <c r="I168" s="138"/>
      <c r="J168" s="15" t="str">
        <f t="shared" si="15"/>
        <v/>
      </c>
      <c r="K168" s="14"/>
      <c r="L168" s="15" t="str">
        <f t="shared" si="16"/>
        <v/>
      </c>
      <c r="M168" s="69"/>
      <c r="N168" s="15" t="str">
        <f t="shared" si="17"/>
        <v/>
      </c>
      <c r="P168" s="15" t="str">
        <f t="shared" si="17"/>
        <v/>
      </c>
      <c r="R168" s="15" t="str">
        <f t="shared" si="18"/>
        <v/>
      </c>
      <c r="U168" s="8"/>
      <c r="V168" s="8"/>
      <c r="W168" s="12"/>
      <c r="X168" s="8"/>
      <c r="Y168" s="12"/>
      <c r="Z168" s="8"/>
      <c r="AA168" s="12"/>
    </row>
    <row r="169" spans="4:27" ht="9.9499999999999993" customHeight="1" x14ac:dyDescent="0.35">
      <c r="D169" s="137"/>
      <c r="F169" s="69" t="str">
        <f t="shared" si="14"/>
        <v/>
      </c>
      <c r="H169" s="15" t="str">
        <f t="shared" si="15"/>
        <v/>
      </c>
      <c r="I169" s="138"/>
      <c r="J169" s="15" t="str">
        <f t="shared" si="15"/>
        <v/>
      </c>
      <c r="K169" s="14"/>
      <c r="L169" s="15" t="str">
        <f t="shared" si="16"/>
        <v/>
      </c>
      <c r="M169" s="69"/>
      <c r="N169" s="15" t="str">
        <f t="shared" si="17"/>
        <v/>
      </c>
      <c r="P169" s="15" t="str">
        <f t="shared" si="17"/>
        <v/>
      </c>
      <c r="R169" s="15" t="str">
        <f t="shared" si="18"/>
        <v/>
      </c>
      <c r="U169" s="8"/>
      <c r="V169" s="8"/>
      <c r="W169" s="12"/>
      <c r="X169" s="8"/>
      <c r="Y169" s="12"/>
      <c r="Z169" s="8"/>
      <c r="AA169" s="12"/>
    </row>
    <row r="170" spans="4:27" ht="9.9499999999999993" customHeight="1" x14ac:dyDescent="0.35">
      <c r="D170" s="137"/>
      <c r="F170" s="69" t="str">
        <f t="shared" si="14"/>
        <v/>
      </c>
      <c r="H170" s="15" t="str">
        <f t="shared" si="15"/>
        <v/>
      </c>
      <c r="I170" s="138"/>
      <c r="J170" s="15" t="str">
        <f t="shared" si="15"/>
        <v/>
      </c>
      <c r="K170" s="14"/>
      <c r="L170" s="15" t="str">
        <f t="shared" si="16"/>
        <v/>
      </c>
      <c r="M170" s="69"/>
      <c r="N170" s="15" t="str">
        <f t="shared" si="17"/>
        <v/>
      </c>
      <c r="P170" s="15" t="str">
        <f t="shared" si="17"/>
        <v/>
      </c>
      <c r="R170" s="15" t="str">
        <f t="shared" si="18"/>
        <v/>
      </c>
      <c r="U170" s="8"/>
      <c r="V170" s="8"/>
      <c r="W170" s="12"/>
      <c r="X170" s="8"/>
      <c r="Y170" s="12"/>
      <c r="Z170" s="8"/>
      <c r="AA170" s="12"/>
    </row>
    <row r="171" spans="4:27" ht="9.9499999999999993" customHeight="1" x14ac:dyDescent="0.35">
      <c r="D171" s="137"/>
      <c r="F171" s="69" t="str">
        <f t="shared" si="14"/>
        <v/>
      </c>
      <c r="H171" s="15" t="str">
        <f t="shared" si="15"/>
        <v/>
      </c>
      <c r="I171" s="138"/>
      <c r="J171" s="15" t="str">
        <f t="shared" si="15"/>
        <v/>
      </c>
      <c r="K171" s="14"/>
      <c r="L171" s="15" t="str">
        <f t="shared" si="16"/>
        <v/>
      </c>
      <c r="M171" s="69"/>
      <c r="N171" s="15" t="str">
        <f t="shared" si="17"/>
        <v/>
      </c>
      <c r="P171" s="15" t="str">
        <f t="shared" si="17"/>
        <v/>
      </c>
      <c r="R171" s="15" t="str">
        <f t="shared" si="18"/>
        <v/>
      </c>
      <c r="U171" s="8"/>
      <c r="V171" s="8"/>
      <c r="W171" s="12"/>
      <c r="X171" s="8"/>
      <c r="Y171" s="12"/>
      <c r="Z171" s="8"/>
      <c r="AA171" s="12"/>
    </row>
    <row r="172" spans="4:27" ht="9.9499999999999993" customHeight="1" x14ac:dyDescent="0.35">
      <c r="D172" s="137"/>
      <c r="F172" s="69" t="str">
        <f t="shared" si="14"/>
        <v/>
      </c>
      <c r="H172" s="15" t="str">
        <f t="shared" ref="H172:J187" si="19">IF(AND(H$193&gt;=$T126,H$193&lt;=$U126),"+","")</f>
        <v/>
      </c>
      <c r="I172" s="138"/>
      <c r="J172" s="15" t="str">
        <f t="shared" si="19"/>
        <v/>
      </c>
      <c r="K172" s="14"/>
      <c r="L172" s="15" t="str">
        <f t="shared" si="16"/>
        <v/>
      </c>
      <c r="M172" s="69"/>
      <c r="N172" s="15" t="str">
        <f t="shared" ref="N172:P187" si="20">IF(AND(N$193&gt;=$T126,N$193&lt;=$U126),"+","")</f>
        <v/>
      </c>
      <c r="P172" s="15" t="str">
        <f t="shared" si="20"/>
        <v/>
      </c>
      <c r="R172" s="15" t="str">
        <f t="shared" si="18"/>
        <v/>
      </c>
      <c r="U172" s="8"/>
      <c r="V172" s="8"/>
      <c r="W172" s="12"/>
      <c r="X172" s="8"/>
      <c r="Y172" s="12"/>
      <c r="Z172" s="8"/>
      <c r="AA172" s="12"/>
    </row>
    <row r="173" spans="4:27" ht="9.9499999999999993" customHeight="1" x14ac:dyDescent="0.35">
      <c r="D173" s="137"/>
      <c r="F173" s="69" t="str">
        <f t="shared" si="14"/>
        <v/>
      </c>
      <c r="H173" s="15" t="str">
        <f t="shared" si="19"/>
        <v/>
      </c>
      <c r="I173" s="138"/>
      <c r="J173" s="15" t="str">
        <f t="shared" si="19"/>
        <v/>
      </c>
      <c r="K173" s="14"/>
      <c r="L173" s="15" t="str">
        <f t="shared" si="16"/>
        <v/>
      </c>
      <c r="M173" s="69"/>
      <c r="N173" s="15" t="str">
        <f t="shared" si="20"/>
        <v/>
      </c>
      <c r="P173" s="15" t="str">
        <f t="shared" si="20"/>
        <v/>
      </c>
      <c r="R173" s="15" t="str">
        <f t="shared" si="18"/>
        <v/>
      </c>
      <c r="U173" s="8"/>
      <c r="V173" s="8"/>
      <c r="W173" s="12"/>
      <c r="X173" s="8"/>
      <c r="Y173" s="12"/>
      <c r="Z173" s="8"/>
      <c r="AA173" s="12"/>
    </row>
    <row r="174" spans="4:27" ht="9.9499999999999993" customHeight="1" x14ac:dyDescent="0.35">
      <c r="D174" s="137"/>
      <c r="F174" s="69" t="str">
        <f t="shared" si="14"/>
        <v/>
      </c>
      <c r="H174" s="15" t="str">
        <f t="shared" si="19"/>
        <v/>
      </c>
      <c r="I174" s="138"/>
      <c r="J174" s="15" t="str">
        <f t="shared" si="19"/>
        <v/>
      </c>
      <c r="K174" s="14"/>
      <c r="L174" s="15" t="str">
        <f t="shared" si="16"/>
        <v/>
      </c>
      <c r="M174" s="69"/>
      <c r="N174" s="15" t="str">
        <f t="shared" si="20"/>
        <v/>
      </c>
      <c r="P174" s="15" t="str">
        <f t="shared" si="20"/>
        <v/>
      </c>
      <c r="R174" s="15" t="str">
        <f t="shared" si="18"/>
        <v/>
      </c>
      <c r="U174" s="8"/>
      <c r="V174" s="8"/>
      <c r="W174" s="12"/>
      <c r="X174" s="8"/>
      <c r="Y174" s="12"/>
      <c r="Z174" s="8"/>
      <c r="AA174" s="12"/>
    </row>
    <row r="175" spans="4:27" ht="9.9499999999999993" customHeight="1" x14ac:dyDescent="0.35">
      <c r="D175" s="137"/>
      <c r="F175" s="69" t="str">
        <f t="shared" si="14"/>
        <v/>
      </c>
      <c r="H175" s="15" t="str">
        <f t="shared" si="19"/>
        <v/>
      </c>
      <c r="I175" s="138"/>
      <c r="J175" s="15" t="str">
        <f t="shared" si="19"/>
        <v/>
      </c>
      <c r="K175" s="14"/>
      <c r="L175" s="15" t="str">
        <f t="shared" si="16"/>
        <v/>
      </c>
      <c r="M175" s="69"/>
      <c r="N175" s="15" t="str">
        <f t="shared" si="20"/>
        <v/>
      </c>
      <c r="P175" s="15" t="str">
        <f t="shared" si="20"/>
        <v/>
      </c>
      <c r="R175" s="15" t="str">
        <f t="shared" si="18"/>
        <v/>
      </c>
      <c r="U175" s="8"/>
      <c r="V175" s="8"/>
      <c r="W175" s="12"/>
      <c r="X175" s="8"/>
      <c r="Y175" s="12"/>
      <c r="Z175" s="8"/>
      <c r="AA175" s="12"/>
    </row>
    <row r="176" spans="4:27" ht="9.9499999999999993" customHeight="1" x14ac:dyDescent="0.35">
      <c r="D176" s="137"/>
      <c r="F176" s="69" t="str">
        <f t="shared" si="14"/>
        <v/>
      </c>
      <c r="H176" s="15" t="str">
        <f t="shared" si="19"/>
        <v/>
      </c>
      <c r="I176" s="138"/>
      <c r="J176" s="15" t="str">
        <f t="shared" si="19"/>
        <v/>
      </c>
      <c r="K176" s="14"/>
      <c r="L176" s="15" t="str">
        <f t="shared" si="16"/>
        <v/>
      </c>
      <c r="M176" s="69"/>
      <c r="N176" s="15" t="str">
        <f t="shared" si="20"/>
        <v/>
      </c>
      <c r="P176" s="15" t="str">
        <f t="shared" si="20"/>
        <v/>
      </c>
      <c r="R176" s="15" t="str">
        <f t="shared" si="18"/>
        <v/>
      </c>
      <c r="U176" s="8"/>
      <c r="V176" s="8"/>
      <c r="W176" s="12"/>
      <c r="X176" s="8"/>
      <c r="Y176" s="12"/>
      <c r="Z176" s="8"/>
      <c r="AA176" s="12"/>
    </row>
    <row r="177" spans="4:27" ht="9.9499999999999993" customHeight="1" x14ac:dyDescent="0.35">
      <c r="D177" s="137"/>
      <c r="F177" s="69" t="str">
        <f t="shared" si="14"/>
        <v/>
      </c>
      <c r="H177" s="15" t="str">
        <f t="shared" si="19"/>
        <v/>
      </c>
      <c r="I177" s="138"/>
      <c r="J177" s="15" t="str">
        <f t="shared" si="19"/>
        <v/>
      </c>
      <c r="K177" s="14"/>
      <c r="L177" s="15" t="str">
        <f t="shared" si="16"/>
        <v/>
      </c>
      <c r="M177" s="69"/>
      <c r="N177" s="15" t="str">
        <f t="shared" si="20"/>
        <v/>
      </c>
      <c r="P177" s="15" t="str">
        <f t="shared" si="20"/>
        <v/>
      </c>
      <c r="R177" s="15" t="str">
        <f t="shared" si="18"/>
        <v/>
      </c>
      <c r="U177" s="8"/>
      <c r="V177" s="8"/>
      <c r="W177" s="12"/>
      <c r="X177" s="8"/>
      <c r="Y177" s="12"/>
      <c r="Z177" s="8"/>
      <c r="AA177" s="12"/>
    </row>
    <row r="178" spans="4:27" ht="9.9499999999999993" customHeight="1" x14ac:dyDescent="0.35">
      <c r="D178" s="137"/>
      <c r="F178" s="69" t="str">
        <f t="shared" si="14"/>
        <v/>
      </c>
      <c r="H178" s="15" t="str">
        <f t="shared" si="19"/>
        <v/>
      </c>
      <c r="I178" s="138"/>
      <c r="J178" s="15" t="str">
        <f t="shared" si="19"/>
        <v/>
      </c>
      <c r="K178" s="14"/>
      <c r="L178" s="15" t="str">
        <f t="shared" si="16"/>
        <v/>
      </c>
      <c r="M178" s="69"/>
      <c r="N178" s="15" t="str">
        <f t="shared" si="20"/>
        <v/>
      </c>
      <c r="P178" s="15" t="str">
        <f t="shared" si="20"/>
        <v/>
      </c>
      <c r="R178" s="15" t="str">
        <f t="shared" si="18"/>
        <v/>
      </c>
      <c r="U178" s="8"/>
      <c r="V178" s="8"/>
      <c r="W178" s="12"/>
      <c r="X178" s="8"/>
      <c r="Y178" s="12"/>
      <c r="Z178" s="8"/>
      <c r="AA178" s="12"/>
    </row>
    <row r="179" spans="4:27" ht="9.9499999999999993" customHeight="1" x14ac:dyDescent="0.35">
      <c r="D179" s="137"/>
      <c r="F179" s="69" t="str">
        <f t="shared" si="14"/>
        <v/>
      </c>
      <c r="H179" s="15" t="str">
        <f t="shared" si="19"/>
        <v/>
      </c>
      <c r="I179" s="138"/>
      <c r="J179" s="15" t="str">
        <f t="shared" si="19"/>
        <v/>
      </c>
      <c r="K179" s="14"/>
      <c r="L179" s="15" t="str">
        <f t="shared" si="16"/>
        <v/>
      </c>
      <c r="M179" s="69"/>
      <c r="N179" s="15" t="str">
        <f t="shared" si="20"/>
        <v/>
      </c>
      <c r="P179" s="15" t="str">
        <f t="shared" si="20"/>
        <v/>
      </c>
      <c r="R179" s="15" t="str">
        <f t="shared" si="18"/>
        <v/>
      </c>
      <c r="U179" s="8"/>
      <c r="V179" s="8"/>
      <c r="W179" s="12"/>
      <c r="X179" s="8"/>
      <c r="Y179" s="12"/>
      <c r="Z179" s="8"/>
      <c r="AA179" s="12"/>
    </row>
    <row r="180" spans="4:27" ht="9.9499999999999993" customHeight="1" thickBot="1" x14ac:dyDescent="0.4">
      <c r="D180" s="137"/>
      <c r="F180" s="69" t="str">
        <f t="shared" si="14"/>
        <v/>
      </c>
      <c r="H180" s="17" t="str">
        <f t="shared" si="19"/>
        <v/>
      </c>
      <c r="I180" s="138"/>
      <c r="J180" s="17" t="str">
        <f t="shared" si="19"/>
        <v/>
      </c>
      <c r="K180" s="14"/>
      <c r="L180" s="17" t="str">
        <f t="shared" si="16"/>
        <v/>
      </c>
      <c r="M180" s="69"/>
      <c r="N180" s="17" t="str">
        <f t="shared" si="20"/>
        <v/>
      </c>
      <c r="P180" s="17" t="str">
        <f t="shared" si="20"/>
        <v/>
      </c>
      <c r="R180" s="17" t="str">
        <f t="shared" si="18"/>
        <v/>
      </c>
      <c r="U180" s="8"/>
      <c r="V180" s="8"/>
      <c r="W180" s="12"/>
      <c r="X180" s="8"/>
      <c r="Y180" s="12"/>
      <c r="Z180" s="8"/>
      <c r="AA180" s="12"/>
    </row>
    <row r="181" spans="4:27" ht="9.9499999999999993" customHeight="1" x14ac:dyDescent="0.35">
      <c r="D181" s="137" t="s">
        <v>49</v>
      </c>
      <c r="F181" s="69" t="str">
        <f t="shared" si="14"/>
        <v/>
      </c>
      <c r="H181" s="15" t="str">
        <f t="shared" si="19"/>
        <v/>
      </c>
      <c r="I181" s="138"/>
      <c r="J181" s="15" t="str">
        <f t="shared" si="19"/>
        <v/>
      </c>
      <c r="K181" s="14"/>
      <c r="L181" s="15" t="str">
        <f t="shared" si="16"/>
        <v/>
      </c>
      <c r="M181" s="69"/>
      <c r="N181" s="15" t="str">
        <f t="shared" si="20"/>
        <v/>
      </c>
      <c r="P181" s="15" t="str">
        <f t="shared" si="20"/>
        <v/>
      </c>
      <c r="R181" s="15" t="str">
        <f t="shared" si="18"/>
        <v/>
      </c>
      <c r="U181" s="8"/>
      <c r="V181" s="8"/>
      <c r="W181" s="12"/>
      <c r="X181" s="8"/>
      <c r="Y181" s="12"/>
      <c r="Z181" s="8"/>
      <c r="AA181" s="12"/>
    </row>
    <row r="182" spans="4:27" ht="9.9499999999999993" customHeight="1" x14ac:dyDescent="0.35">
      <c r="D182" s="137"/>
      <c r="F182" s="69" t="str">
        <f t="shared" si="14"/>
        <v/>
      </c>
      <c r="H182" s="15" t="str">
        <f t="shared" si="19"/>
        <v/>
      </c>
      <c r="I182" s="138"/>
      <c r="J182" s="15" t="str">
        <f t="shared" si="19"/>
        <v/>
      </c>
      <c r="K182" s="14"/>
      <c r="L182" s="15" t="str">
        <f t="shared" si="16"/>
        <v/>
      </c>
      <c r="M182" s="69"/>
      <c r="N182" s="15" t="str">
        <f t="shared" si="20"/>
        <v/>
      </c>
      <c r="P182" s="15" t="str">
        <f t="shared" si="20"/>
        <v/>
      </c>
      <c r="R182" s="15" t="str">
        <f t="shared" si="18"/>
        <v/>
      </c>
      <c r="U182" s="8"/>
      <c r="V182" s="8"/>
      <c r="W182" s="12"/>
      <c r="X182" s="8"/>
      <c r="Y182" s="12"/>
      <c r="Z182" s="8"/>
      <c r="AA182" s="12"/>
    </row>
    <row r="183" spans="4:27" ht="9.9499999999999993" customHeight="1" x14ac:dyDescent="0.35">
      <c r="D183" s="137"/>
      <c r="F183" s="69" t="str">
        <f t="shared" si="14"/>
        <v/>
      </c>
      <c r="H183" s="15" t="str">
        <f t="shared" si="19"/>
        <v/>
      </c>
      <c r="I183" s="138"/>
      <c r="J183" s="15" t="str">
        <f t="shared" si="19"/>
        <v/>
      </c>
      <c r="K183" s="14"/>
      <c r="L183" s="15" t="str">
        <f t="shared" si="16"/>
        <v/>
      </c>
      <c r="M183" s="69"/>
      <c r="N183" s="15" t="str">
        <f t="shared" si="20"/>
        <v/>
      </c>
      <c r="P183" s="15" t="str">
        <f t="shared" si="20"/>
        <v/>
      </c>
      <c r="R183" s="15" t="str">
        <f t="shared" si="18"/>
        <v/>
      </c>
      <c r="U183" s="8"/>
      <c r="V183" s="8"/>
      <c r="W183" s="12"/>
      <c r="X183" s="8"/>
      <c r="Y183" s="12"/>
      <c r="Z183" s="8"/>
      <c r="AA183" s="12"/>
    </row>
    <row r="184" spans="4:27" ht="9.9499999999999993" customHeight="1" x14ac:dyDescent="0.35">
      <c r="D184" s="137"/>
      <c r="F184" s="69" t="str">
        <f t="shared" si="14"/>
        <v/>
      </c>
      <c r="H184" s="15" t="str">
        <f t="shared" si="19"/>
        <v/>
      </c>
      <c r="I184" s="138"/>
      <c r="J184" s="15" t="str">
        <f t="shared" si="19"/>
        <v/>
      </c>
      <c r="K184" s="14"/>
      <c r="L184" s="15" t="str">
        <f t="shared" si="16"/>
        <v/>
      </c>
      <c r="M184" s="69"/>
      <c r="N184" s="15" t="str">
        <f t="shared" si="20"/>
        <v/>
      </c>
      <c r="P184" s="15" t="str">
        <f t="shared" si="20"/>
        <v/>
      </c>
      <c r="R184" s="15" t="str">
        <f t="shared" si="18"/>
        <v/>
      </c>
      <c r="U184" s="8"/>
      <c r="V184" s="8"/>
      <c r="W184" s="12"/>
      <c r="X184" s="8"/>
      <c r="Y184" s="12"/>
      <c r="Z184" s="8"/>
      <c r="AA184" s="12"/>
    </row>
    <row r="185" spans="4:27" ht="9.9499999999999993" customHeight="1" x14ac:dyDescent="0.35">
      <c r="D185" s="137"/>
      <c r="F185" s="69" t="str">
        <f t="shared" si="14"/>
        <v/>
      </c>
      <c r="H185" s="15" t="str">
        <f t="shared" si="19"/>
        <v/>
      </c>
      <c r="I185" s="138"/>
      <c r="J185" s="15" t="str">
        <f t="shared" si="19"/>
        <v/>
      </c>
      <c r="K185" s="14"/>
      <c r="L185" s="15" t="str">
        <f t="shared" si="16"/>
        <v/>
      </c>
      <c r="M185" s="69"/>
      <c r="N185" s="15" t="str">
        <f t="shared" si="20"/>
        <v/>
      </c>
      <c r="P185" s="15" t="str">
        <f t="shared" si="20"/>
        <v/>
      </c>
      <c r="R185" s="15" t="str">
        <f t="shared" si="18"/>
        <v/>
      </c>
      <c r="U185" s="8"/>
      <c r="V185" s="8"/>
      <c r="W185" s="12"/>
      <c r="X185" s="8"/>
      <c r="Y185" s="12"/>
      <c r="Z185" s="8"/>
      <c r="AA185" s="12"/>
    </row>
    <row r="186" spans="4:27" ht="9.9499999999999993" customHeight="1" x14ac:dyDescent="0.35">
      <c r="D186" s="137"/>
      <c r="F186" s="69" t="str">
        <f t="shared" si="14"/>
        <v/>
      </c>
      <c r="H186" s="15" t="str">
        <f t="shared" si="19"/>
        <v/>
      </c>
      <c r="I186" s="138"/>
      <c r="J186" s="15" t="str">
        <f t="shared" si="19"/>
        <v/>
      </c>
      <c r="K186" s="14"/>
      <c r="L186" s="15" t="str">
        <f t="shared" si="16"/>
        <v/>
      </c>
      <c r="M186" s="69"/>
      <c r="N186" s="15" t="str">
        <f t="shared" si="20"/>
        <v/>
      </c>
      <c r="P186" s="15" t="str">
        <f t="shared" si="20"/>
        <v/>
      </c>
      <c r="R186" s="15" t="str">
        <f t="shared" si="18"/>
        <v/>
      </c>
      <c r="U186" s="8"/>
      <c r="V186" s="8"/>
      <c r="W186" s="12"/>
      <c r="X186" s="8"/>
      <c r="Y186" s="12"/>
      <c r="Z186" s="8"/>
      <c r="AA186" s="12"/>
    </row>
    <row r="187" spans="4:27" ht="9.9499999999999993" customHeight="1" thickBot="1" x14ac:dyDescent="0.4">
      <c r="D187" s="137"/>
      <c r="F187" s="69" t="str">
        <f t="shared" si="14"/>
        <v/>
      </c>
      <c r="H187" s="17" t="str">
        <f t="shared" si="19"/>
        <v/>
      </c>
      <c r="I187" s="138"/>
      <c r="J187" s="17" t="str">
        <f t="shared" si="19"/>
        <v/>
      </c>
      <c r="K187" s="14"/>
      <c r="L187" s="17" t="str">
        <f t="shared" si="16"/>
        <v/>
      </c>
      <c r="M187" s="69"/>
      <c r="N187" s="17" t="str">
        <f t="shared" si="20"/>
        <v/>
      </c>
      <c r="P187" s="17" t="str">
        <f t="shared" si="20"/>
        <v/>
      </c>
      <c r="R187" s="17" t="str">
        <f t="shared" si="18"/>
        <v/>
      </c>
      <c r="U187" s="8"/>
      <c r="V187" s="8"/>
      <c r="W187" s="12"/>
      <c r="X187" s="8"/>
      <c r="Y187" s="12"/>
      <c r="Z187" s="8"/>
      <c r="AA187" s="12"/>
    </row>
    <row r="188" spans="4:27" ht="9.9499999999999993" customHeight="1" x14ac:dyDescent="0.35">
      <c r="D188" s="137" t="s">
        <v>51</v>
      </c>
      <c r="F188" s="69" t="str">
        <f t="shared" si="14"/>
        <v/>
      </c>
      <c r="H188" s="15" t="str">
        <f t="shared" ref="H188:J191" si="21">IF(AND(H$193&gt;=$T142,H$193&lt;=$U142),"+","")</f>
        <v/>
      </c>
      <c r="I188" s="138"/>
      <c r="J188" s="15" t="str">
        <f t="shared" si="21"/>
        <v/>
      </c>
      <c r="K188" s="14"/>
      <c r="L188" s="15" t="str">
        <f t="shared" si="16"/>
        <v/>
      </c>
      <c r="M188" s="69"/>
      <c r="N188" s="15" t="str">
        <f t="shared" ref="N188:P191" si="22">IF(AND(N$193&gt;=$T142,N$193&lt;=$U142),"+","")</f>
        <v/>
      </c>
      <c r="P188" s="15" t="str">
        <f t="shared" si="22"/>
        <v/>
      </c>
      <c r="R188" s="15" t="str">
        <f t="shared" si="18"/>
        <v/>
      </c>
      <c r="U188" s="8"/>
      <c r="V188" s="8"/>
      <c r="W188" s="12"/>
      <c r="X188" s="8"/>
      <c r="Y188" s="12"/>
      <c r="Z188" s="8"/>
      <c r="AA188" s="12"/>
    </row>
    <row r="189" spans="4:27" ht="9.9499999999999993" customHeight="1" x14ac:dyDescent="0.35">
      <c r="D189" s="137"/>
      <c r="F189" s="69" t="str">
        <f t="shared" si="14"/>
        <v/>
      </c>
      <c r="H189" s="15" t="str">
        <f t="shared" si="21"/>
        <v/>
      </c>
      <c r="I189" s="138"/>
      <c r="J189" s="15" t="str">
        <f t="shared" si="21"/>
        <v/>
      </c>
      <c r="K189" s="14"/>
      <c r="L189" s="15" t="str">
        <f t="shared" si="16"/>
        <v/>
      </c>
      <c r="M189" s="69"/>
      <c r="N189" s="15" t="str">
        <f t="shared" si="22"/>
        <v/>
      </c>
      <c r="P189" s="15" t="str">
        <f t="shared" si="22"/>
        <v/>
      </c>
      <c r="R189" s="15" t="str">
        <f t="shared" si="18"/>
        <v/>
      </c>
      <c r="U189" s="8"/>
      <c r="V189" s="8"/>
      <c r="W189" s="12"/>
      <c r="X189" s="8"/>
      <c r="Y189" s="12"/>
      <c r="Z189" s="8"/>
      <c r="AA189" s="12"/>
    </row>
    <row r="190" spans="4:27" ht="9.9499999999999993" customHeight="1" x14ac:dyDescent="0.35">
      <c r="D190" s="137"/>
      <c r="F190" s="69" t="str">
        <f t="shared" si="14"/>
        <v/>
      </c>
      <c r="H190" s="15" t="str">
        <f t="shared" si="21"/>
        <v/>
      </c>
      <c r="I190" s="138"/>
      <c r="J190" s="15" t="str">
        <f t="shared" si="21"/>
        <v/>
      </c>
      <c r="K190" s="14"/>
      <c r="L190" s="15" t="str">
        <f t="shared" si="16"/>
        <v/>
      </c>
      <c r="M190" s="69"/>
      <c r="N190" s="15" t="str">
        <f t="shared" si="22"/>
        <v/>
      </c>
      <c r="P190" s="15" t="str">
        <f t="shared" si="22"/>
        <v/>
      </c>
      <c r="R190" s="15" t="str">
        <f t="shared" si="18"/>
        <v/>
      </c>
      <c r="U190" s="8"/>
      <c r="V190" s="8"/>
      <c r="W190" s="12"/>
      <c r="X190" s="8"/>
      <c r="Y190" s="12"/>
      <c r="Z190" s="8"/>
      <c r="AA190" s="12"/>
    </row>
    <row r="191" spans="4:27" ht="9.9499999999999993" customHeight="1" thickBot="1" x14ac:dyDescent="0.4">
      <c r="D191" s="137"/>
      <c r="F191" s="69" t="str">
        <f t="shared" si="14"/>
        <v/>
      </c>
      <c r="H191" s="17" t="str">
        <f t="shared" si="21"/>
        <v/>
      </c>
      <c r="I191" s="138"/>
      <c r="J191" s="17" t="str">
        <f t="shared" si="21"/>
        <v/>
      </c>
      <c r="K191" s="14"/>
      <c r="L191" s="17" t="str">
        <f t="shared" si="16"/>
        <v/>
      </c>
      <c r="M191" s="69"/>
      <c r="N191" s="17" t="str">
        <f t="shared" si="22"/>
        <v/>
      </c>
      <c r="P191" s="17" t="str">
        <f t="shared" si="22"/>
        <v/>
      </c>
      <c r="R191" s="17" t="str">
        <f t="shared" si="18"/>
        <v/>
      </c>
      <c r="U191" s="8"/>
      <c r="V191" s="8"/>
      <c r="W191" s="12"/>
      <c r="X191" s="8"/>
      <c r="Y191" s="12"/>
      <c r="Z191" s="8"/>
      <c r="AA191" s="12"/>
    </row>
    <row r="192" spans="4:27" ht="20.25" hidden="1" x14ac:dyDescent="0.3">
      <c r="D192" s="10"/>
      <c r="U192" s="8"/>
      <c r="V192" s="8"/>
      <c r="W192" s="12"/>
      <c r="X192" s="8"/>
      <c r="Y192" s="12"/>
      <c r="Z192" s="8"/>
      <c r="AA192" s="12"/>
    </row>
    <row r="193" spans="4:28" ht="15" hidden="1" customHeight="1" x14ac:dyDescent="0.3">
      <c r="D193" s="10"/>
      <c r="H193" s="76">
        <f>Data!J23</f>
        <v>0</v>
      </c>
      <c r="I193" s="76"/>
      <c r="J193" s="76">
        <f>Data!K23</f>
        <v>0</v>
      </c>
      <c r="K193" s="76"/>
      <c r="L193" s="76">
        <f>Data!L23</f>
        <v>0</v>
      </c>
      <c r="M193" s="76"/>
      <c r="N193" s="76">
        <f>Data!M23</f>
        <v>0</v>
      </c>
      <c r="O193" s="76"/>
      <c r="P193" s="76">
        <f>Data!N23</f>
        <v>0</v>
      </c>
      <c r="Q193" s="76"/>
      <c r="R193" s="76">
        <f>Data!O23</f>
        <v>0</v>
      </c>
      <c r="U193" s="8"/>
      <c r="V193" s="8"/>
      <c r="W193" s="12"/>
      <c r="X193" s="8"/>
      <c r="Y193" s="12"/>
      <c r="Z193" s="8"/>
      <c r="AA193" s="12"/>
    </row>
    <row r="194" spans="4:28" ht="19.5" customHeight="1" x14ac:dyDescent="0.25">
      <c r="D194" s="10"/>
      <c r="U194" s="70"/>
      <c r="V194" s="70"/>
      <c r="W194" s="70"/>
      <c r="X194" s="70"/>
      <c r="Y194" s="70"/>
    </row>
    <row r="195" spans="4:28" ht="20.25" x14ac:dyDescent="0.3">
      <c r="D195" s="72" t="s">
        <v>139</v>
      </c>
      <c r="E195" s="8"/>
      <c r="F195" s="8"/>
      <c r="G195" s="8"/>
      <c r="H195" s="11">
        <f>Year2</f>
        <v>2014</v>
      </c>
      <c r="I195" s="8"/>
      <c r="J195" s="11">
        <f>Year3</f>
        <v>2015</v>
      </c>
      <c r="K195" s="8"/>
      <c r="L195" s="11">
        <f>Year4</f>
        <v>2016</v>
      </c>
      <c r="M195" s="12"/>
      <c r="N195" s="11">
        <f>Year5</f>
        <v>2017</v>
      </c>
      <c r="P195" s="11">
        <f>Year6</f>
        <v>2018</v>
      </c>
      <c r="R195" s="11">
        <f>Year7</f>
        <v>2019</v>
      </c>
      <c r="U195" s="70"/>
      <c r="V195" s="70"/>
      <c r="W195" s="70"/>
      <c r="X195" s="70"/>
      <c r="Y195" s="70"/>
    </row>
    <row r="196" spans="4:28" ht="20.25" x14ac:dyDescent="0.3">
      <c r="D196" s="72" t="s">
        <v>140</v>
      </c>
      <c r="E196" s="8"/>
      <c r="F196" s="8"/>
      <c r="G196" s="8"/>
      <c r="H196" s="11">
        <f>NCYYear2</f>
        <v>0</v>
      </c>
      <c r="I196" s="8"/>
      <c r="J196" s="11">
        <f>NCYYear3</f>
        <v>0</v>
      </c>
      <c r="K196" s="8"/>
      <c r="L196" s="11">
        <f>NCYYear4</f>
        <v>0</v>
      </c>
      <c r="M196" s="12"/>
      <c r="N196" s="11">
        <f>NCYYear5</f>
        <v>0</v>
      </c>
      <c r="P196" s="11">
        <f>NCYYear6</f>
        <v>0</v>
      </c>
      <c r="R196" s="11">
        <f>NCYYear7</f>
        <v>0</v>
      </c>
      <c r="U196" s="70"/>
      <c r="V196" s="70"/>
      <c r="W196" s="70"/>
      <c r="X196" s="70"/>
      <c r="Y196" s="70"/>
    </row>
    <row r="197" spans="4:28" ht="9" customHeight="1" x14ac:dyDescent="0.3">
      <c r="D197" s="10"/>
      <c r="E197" s="8"/>
      <c r="F197" s="8"/>
      <c r="G197" s="8"/>
      <c r="H197" s="12"/>
      <c r="I197" s="8"/>
      <c r="J197" s="12"/>
      <c r="K197" s="8"/>
      <c r="L197" s="12"/>
      <c r="M197" s="12"/>
      <c r="N197" s="12"/>
      <c r="U197" s="70"/>
      <c r="V197" s="70"/>
      <c r="W197" s="70"/>
      <c r="X197" s="70"/>
      <c r="Y197" s="70"/>
    </row>
    <row r="198" spans="4:28" ht="23.25" hidden="1" x14ac:dyDescent="0.35">
      <c r="D198" s="14" t="e">
        <f>IF(AND(ISBLANK( Data!$N$23)=FALSE,ISBLANK( Data!$M$23)=FALSE,Data!$N$4&gt;2,Data!$N$4-Data!$M$4=1, Data!$N$23-Data!$M$23&gt;=VLOOKUP(CONCATENATE(Data!$N$4,Data!$O$21,Data!#REF!),Lookups!$G$1:$L$29,5,FALSE)),"In 2019 your child’s position is higher than their position in 2018.",IF(AND(ISBLANK( Data!$N$23)=FALSE,ISBLANK( Data!$M$23)=FALSE, Data!$N$4&gt;2,Data!$N$4-Data!$M$4=1, Data!$N$23-Data!$M$23&lt;=-(VLOOKUP(CONCATENATE(Data!$N$4,Data!$O$21,Data!#REF!),Lookups!$G$1:$L$29,5,FALSE))),"In 2019 your child’s position is lower than their position in 2018.",IF(AND(ISBLANK( Data!$N$23)=FALSE,ISBLANK( Data!$M$23)=FALSE, Data!$N$4&gt;2,Data!$N$4-Data!$M$4=1),"In 2019 your child’s position is consistent with their position in 2018.", "In 2019 your child’s position cannot be compared with their position in 2018.*")))</f>
        <v>#REF!</v>
      </c>
      <c r="F198" s="14"/>
      <c r="G198" s="14"/>
      <c r="I198" s="8"/>
      <c r="K198" s="8"/>
      <c r="L198" s="12"/>
      <c r="M198" s="12"/>
      <c r="N198" s="12"/>
      <c r="U198" s="70"/>
      <c r="V198" s="70"/>
      <c r="W198" s="70"/>
      <c r="X198" s="70"/>
      <c r="Y198" s="70"/>
    </row>
    <row r="199" spans="4:28" ht="21.75" x14ac:dyDescent="0.3">
      <c r="D199" s="106" t="str">
        <f xml:space="preserve"> IF(AND( ISBLANK( Data!$O$23)=TRUE,ISBLANK( Data!$N$23)=TRUE), "In 2019 your child’s position cannot be compared with their position in 2018.",IF(AND(ISBLANK( Data!$O$23)=FALSE,ISBLANK( Data!$N$23)=FALSE,Data!$O$22&gt;2,Data!$O$22-Data!$N$22=1, Data!$O$23-Data!$N$23&gt;=VLOOKUP(CONCATENATE(Data!$O$22,Data!$P$21,Data!$Q$21),Lookups!$G$1:$K$29,5,FALSE)),"In 2019 your child’s position is higher than their position in 2018.",IF(AND(ISBLANK( Data!$O$23)=FALSE,ISBLANK( Data!$N$23)=FALSE, Data!$O$22&gt;2,Data!$O$22-Data!$N$22=1, Data!$O$23-Data!$N$23&lt;=-(VLOOKUP(CONCATENATE(Data!$O$22,Data!$P$21,Data!$Q$21),Lookups!$G$1:$K$29,5,FALSE))),"In 2019 your child’s position is lower than their position in 2018.",IF(AND(ISBLANK( Data!$O$23)=FALSE,ISBLANK( Data!$N$23)=FALSE, Data!$O$22&gt;2,Data!$O$22-Data!$N$22=1),"In 2019 your child’s position is consistent with their position in 2018.", "In 2019 your child’s position cannot be compared with their position in 2018."))))</f>
        <v>In 2019 your child’s position cannot be compared with their position in 2018.</v>
      </c>
      <c r="E199" s="8"/>
      <c r="F199" s="8"/>
      <c r="G199" s="8"/>
      <c r="H199" s="12"/>
      <c r="I199" s="8"/>
      <c r="J199" s="12"/>
      <c r="K199" s="8"/>
      <c r="L199" s="12"/>
      <c r="M199" s="12"/>
      <c r="N199" s="12"/>
      <c r="U199" s="70"/>
      <c r="V199" s="70"/>
      <c r="W199" s="70"/>
      <c r="X199" s="70"/>
      <c r="Y199" s="70"/>
    </row>
    <row r="200" spans="4:28" ht="23.25" x14ac:dyDescent="0.35">
      <c r="D200" s="39" t="s">
        <v>80</v>
      </c>
      <c r="E200" s="39"/>
      <c r="F200" s="39"/>
      <c r="G200" s="39"/>
      <c r="H200" s="39"/>
      <c r="I200" s="39"/>
      <c r="J200" s="39"/>
      <c r="K200" s="39"/>
      <c r="L200" s="39"/>
      <c r="M200" s="39"/>
      <c r="N200" s="39"/>
      <c r="O200" s="14"/>
      <c r="P200" s="14"/>
      <c r="U200" s="70"/>
      <c r="V200" s="70"/>
      <c r="W200" s="70"/>
      <c r="X200" s="70"/>
      <c r="Y200" s="70"/>
    </row>
    <row r="201" spans="4:28" ht="23.25" x14ac:dyDescent="0.35">
      <c r="D201" s="77" t="s">
        <v>81</v>
      </c>
      <c r="E201" s="39"/>
      <c r="F201" s="39"/>
      <c r="G201" s="39"/>
      <c r="H201" s="39"/>
      <c r="I201" s="39"/>
      <c r="J201" s="39"/>
      <c r="K201" s="39"/>
      <c r="L201" s="39"/>
      <c r="M201" s="39"/>
      <c r="N201" s="39"/>
      <c r="O201" s="14"/>
      <c r="P201" s="14"/>
    </row>
    <row r="202" spans="4:28" ht="60.75" customHeight="1" x14ac:dyDescent="0.35">
      <c r="D202" s="139" t="s">
        <v>82</v>
      </c>
      <c r="E202" s="139"/>
      <c r="F202" s="139"/>
      <c r="G202" s="139"/>
      <c r="H202" s="139"/>
      <c r="I202" s="139"/>
      <c r="J202" s="139"/>
      <c r="K202" s="139"/>
      <c r="L202" s="139"/>
      <c r="M202" s="139"/>
      <c r="N202" s="139"/>
      <c r="O202" s="140"/>
      <c r="P202" s="140"/>
    </row>
    <row r="203" spans="4:28" ht="55.5" customHeight="1" x14ac:dyDescent="0.35">
      <c r="D203" s="139" t="s">
        <v>142</v>
      </c>
      <c r="E203" s="139"/>
      <c r="F203" s="139"/>
      <c r="G203" s="139"/>
      <c r="H203" s="139"/>
      <c r="I203" s="139"/>
      <c r="J203" s="139"/>
      <c r="K203" s="139"/>
      <c r="L203" s="139"/>
      <c r="M203" s="139"/>
      <c r="N203" s="139"/>
      <c r="O203" s="140"/>
      <c r="P203" s="140"/>
    </row>
    <row r="204" spans="4:28" ht="24.75" customHeight="1" x14ac:dyDescent="0.35">
      <c r="D204" s="14"/>
      <c r="AB204" s="18"/>
    </row>
    <row r="205" spans="4:28" ht="15" customHeight="1" x14ac:dyDescent="0.25">
      <c r="AB205" s="18"/>
    </row>
    <row r="206" spans="4:28" ht="15" customHeight="1" x14ac:dyDescent="0.25">
      <c r="AB206" s="18"/>
    </row>
    <row r="225" spans="4:27" ht="15" customHeight="1" x14ac:dyDescent="0.2">
      <c r="D225" s="136"/>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row>
    <row r="226" spans="4:27" ht="15" customHeight="1" x14ac:dyDescent="0.2">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row>
    <row r="227" spans="4:27" ht="15" customHeight="1" x14ac:dyDescent="0.2">
      <c r="D227" s="136"/>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row>
  </sheetData>
  <sheetProtection password="DA33" sheet="1" objects="1" scenarios="1"/>
  <mergeCells count="37">
    <mergeCell ref="D68:D81"/>
    <mergeCell ref="D5:R6"/>
    <mergeCell ref="D7:R7"/>
    <mergeCell ref="D9:O9"/>
    <mergeCell ref="D11:D14"/>
    <mergeCell ref="D15:D21"/>
    <mergeCell ref="D22:D35"/>
    <mergeCell ref="D36:D42"/>
    <mergeCell ref="D43:D46"/>
    <mergeCell ref="D55:T55"/>
    <mergeCell ref="D57:D60"/>
    <mergeCell ref="D61:D67"/>
    <mergeCell ref="D154:T154"/>
    <mergeCell ref="D82:D88"/>
    <mergeCell ref="D89:D92"/>
    <mergeCell ref="D103:N103"/>
    <mergeCell ref="D104:N104"/>
    <mergeCell ref="D108:O108"/>
    <mergeCell ref="D110:D113"/>
    <mergeCell ref="D114:D120"/>
    <mergeCell ref="D121:D134"/>
    <mergeCell ref="D135:D141"/>
    <mergeCell ref="D142:D145"/>
    <mergeCell ref="D152:R153"/>
    <mergeCell ref="D156:D159"/>
    <mergeCell ref="I156:I159"/>
    <mergeCell ref="D160:D166"/>
    <mergeCell ref="I160:I166"/>
    <mergeCell ref="D167:D180"/>
    <mergeCell ref="I167:I180"/>
    <mergeCell ref="D225:AA227"/>
    <mergeCell ref="D181:D187"/>
    <mergeCell ref="I181:I187"/>
    <mergeCell ref="D188:D191"/>
    <mergeCell ref="I188:I191"/>
    <mergeCell ref="D202:P202"/>
    <mergeCell ref="D203:P203"/>
  </mergeCells>
  <conditionalFormatting sqref="H11:H14">
    <cfRule type="expression" dxfId="271" priority="127">
      <formula>AND($H$48&gt;=MinB5,$H$48&lt;=MaxB5)</formula>
    </cfRule>
  </conditionalFormatting>
  <conditionalFormatting sqref="H15:H21">
    <cfRule type="expression" dxfId="270" priority="126">
      <formula>AND($H$48&gt;=MinB4,$H$48&lt;=MaxB4)</formula>
    </cfRule>
  </conditionalFormatting>
  <conditionalFormatting sqref="H22:H35">
    <cfRule type="expression" dxfId="269" priority="125">
      <formula>AND($H$48&gt;=MinB3,$H$48&lt;=MaxB3)</formula>
    </cfRule>
  </conditionalFormatting>
  <conditionalFormatting sqref="H36:H42">
    <cfRule type="expression" dxfId="268" priority="124">
      <formula>AND($H$48&gt;=MinB2,$H$48&lt;=MaxB2)</formula>
    </cfRule>
  </conditionalFormatting>
  <conditionalFormatting sqref="H43:H46">
    <cfRule type="expression" dxfId="267" priority="123">
      <formula>AND($H$48&gt;=MinB1,$H$48&lt;=MaxB1)</formula>
    </cfRule>
  </conditionalFormatting>
  <conditionalFormatting sqref="J11:J14">
    <cfRule type="expression" dxfId="266" priority="122">
      <formula>AND($J$48&gt;=MinB5,$J$48&lt;=MaxB5)</formula>
    </cfRule>
  </conditionalFormatting>
  <conditionalFormatting sqref="J15:J21">
    <cfRule type="expression" dxfId="265" priority="121">
      <formula>AND($J$48&gt;=MinB4,$J$48&lt;=MaxB4)</formula>
    </cfRule>
  </conditionalFormatting>
  <conditionalFormatting sqref="J22:J35">
    <cfRule type="expression" dxfId="264" priority="120">
      <formula>AND($J$48&gt;=MinB3,$J$48&lt;=MaxB3)</formula>
    </cfRule>
  </conditionalFormatting>
  <conditionalFormatting sqref="J36:J42">
    <cfRule type="expression" dxfId="263" priority="119">
      <formula>AND($J$48&gt;=MinB2,$J$48&lt;=MaxB2)</formula>
    </cfRule>
  </conditionalFormatting>
  <conditionalFormatting sqref="J43:J46">
    <cfRule type="expression" dxfId="262" priority="118">
      <formula>AND($J$48&gt;=MinB1,$J$48&lt;=MaxB1)</formula>
    </cfRule>
  </conditionalFormatting>
  <conditionalFormatting sqref="L11:L14">
    <cfRule type="expression" dxfId="261" priority="117">
      <formula>AND($L$48&gt;=MinB5,$L$48&lt;=MaxB5)</formula>
    </cfRule>
  </conditionalFormatting>
  <conditionalFormatting sqref="L15:L21">
    <cfRule type="expression" dxfId="260" priority="116">
      <formula>AND($L$48&gt;=MinB4,$L$48&lt;=MaxB4)</formula>
    </cfRule>
  </conditionalFormatting>
  <conditionalFormatting sqref="L22:L35">
    <cfRule type="expression" dxfId="259" priority="115">
      <formula>AND($L$48&gt;=MinB3,$L$48&lt;=MaxB3)</formula>
    </cfRule>
  </conditionalFormatting>
  <conditionalFormatting sqref="L36:L42">
    <cfRule type="expression" dxfId="258" priority="114">
      <formula>AND($L$48&gt;=MinB2,$L$48&lt;=MaxB2)</formula>
    </cfRule>
  </conditionalFormatting>
  <conditionalFormatting sqref="L43:L46">
    <cfRule type="expression" dxfId="257" priority="113">
      <formula>AND($L$48&gt;=MinB1,$L$48&lt;=MaxB1)</formula>
    </cfRule>
  </conditionalFormatting>
  <conditionalFormatting sqref="H57:H60">
    <cfRule type="expression" dxfId="256" priority="112">
      <formula>AND($H$94&gt;=MinB5,$H$94&lt;=MaxB5)</formula>
    </cfRule>
  </conditionalFormatting>
  <conditionalFormatting sqref="H61:H67">
    <cfRule type="expression" dxfId="255" priority="111">
      <formula>AND($H$94&gt;=MinB4,$H$94&lt;=MaxB4)</formula>
    </cfRule>
  </conditionalFormatting>
  <conditionalFormatting sqref="H68:H81">
    <cfRule type="expression" dxfId="254" priority="110">
      <formula>AND($H$94&gt;=MinB3,$H$94&lt;=MaxB3)</formula>
    </cfRule>
  </conditionalFormatting>
  <conditionalFormatting sqref="H82:H88">
    <cfRule type="expression" dxfId="253" priority="109">
      <formula>AND($H$94&gt;=MinB2,$H$94&lt;=MaxB2)</formula>
    </cfRule>
  </conditionalFormatting>
  <conditionalFormatting sqref="H89:H92">
    <cfRule type="expression" dxfId="252" priority="108">
      <formula>AND($H$94&gt;=MinB1,$H$94&lt;=MaxB1)</formula>
    </cfRule>
  </conditionalFormatting>
  <conditionalFormatting sqref="J57:J60">
    <cfRule type="expression" dxfId="251" priority="107">
      <formula>AND($J$94&gt;=MinB5,$J$94&lt;=MaxB5)</formula>
    </cfRule>
  </conditionalFormatting>
  <conditionalFormatting sqref="J61:J67">
    <cfRule type="expression" dxfId="250" priority="106">
      <formula>AND($J$94&gt;=MinB4,$J$94&lt;=MaxB4)</formula>
    </cfRule>
  </conditionalFormatting>
  <conditionalFormatting sqref="J68:J81">
    <cfRule type="expression" dxfId="249" priority="105">
      <formula>AND($J$94&gt;=MinB3,$J$94&lt;=MaxB3)</formula>
    </cfRule>
  </conditionalFormatting>
  <conditionalFormatting sqref="J82:J88">
    <cfRule type="expression" dxfId="248" priority="104">
      <formula>AND($J$94&gt;=MinB2,$J$94&lt;=MaxB2)</formula>
    </cfRule>
  </conditionalFormatting>
  <conditionalFormatting sqref="J89:J92">
    <cfRule type="expression" dxfId="247" priority="103">
      <formula>AND($J$94&gt;=MinB1,$J$94&lt;=MaxB1)</formula>
    </cfRule>
  </conditionalFormatting>
  <conditionalFormatting sqref="L57:L60">
    <cfRule type="expression" dxfId="246" priority="102">
      <formula>AND($L$94&gt;=MinB5,$L$94&lt;=MaxB5)</formula>
    </cfRule>
  </conditionalFormatting>
  <conditionalFormatting sqref="L61:L67">
    <cfRule type="expression" dxfId="245" priority="101">
      <formula>AND($L$94&gt;=MinB4,$L$94&lt;=MaxB4)</formula>
    </cfRule>
  </conditionalFormatting>
  <conditionalFormatting sqref="L68:L81">
    <cfRule type="expression" dxfId="244" priority="100">
      <formula>AND($L$94&gt;=MinB3,$L$94&lt;=MaxB3)</formula>
    </cfRule>
  </conditionalFormatting>
  <conditionalFormatting sqref="L82:L88">
    <cfRule type="expression" dxfId="243" priority="99">
      <formula>AND($L$94&gt;=MinB2,$L$94&lt;=MaxB2)</formula>
    </cfRule>
  </conditionalFormatting>
  <conditionalFormatting sqref="L89:L92">
    <cfRule type="expression" dxfId="242" priority="98">
      <formula>AND($L$94&gt;=MinB1,$L$94&lt;=MaxB1)</formula>
    </cfRule>
  </conditionalFormatting>
  <conditionalFormatting sqref="H110:H113">
    <cfRule type="expression" dxfId="241" priority="97">
      <formula>AND($H$147&gt;=MinB5,$H$147&lt;=MaxB5)</formula>
    </cfRule>
  </conditionalFormatting>
  <conditionalFormatting sqref="H114:H120">
    <cfRule type="expression" dxfId="240" priority="96">
      <formula>AND($H$147&gt;=MinB4,$H$147&lt;=MaxB4)</formula>
    </cfRule>
  </conditionalFormatting>
  <conditionalFormatting sqref="H121:H134">
    <cfRule type="expression" dxfId="239" priority="95">
      <formula>AND($H$147&gt;=MinB3,$H$147&lt;=MaxB3)</formula>
    </cfRule>
  </conditionalFormatting>
  <conditionalFormatting sqref="H135:H141">
    <cfRule type="expression" dxfId="238" priority="94">
      <formula>AND($H$147&gt;=MinB2,$H$147&lt;=MaxB2)</formula>
    </cfRule>
  </conditionalFormatting>
  <conditionalFormatting sqref="H142:H145">
    <cfRule type="expression" dxfId="237" priority="93">
      <formula>AND($H$147&gt;=MinB1,$H$147&lt;=MaxB1)</formula>
    </cfRule>
  </conditionalFormatting>
  <conditionalFormatting sqref="J110:J113">
    <cfRule type="expression" dxfId="236" priority="92">
      <formula>AND($J$147&gt;=MinB5,$J$147&lt;=MaxB5)</formula>
    </cfRule>
  </conditionalFormatting>
  <conditionalFormatting sqref="J114:J120">
    <cfRule type="expression" dxfId="235" priority="91">
      <formula>AND($J$147&gt;=MinB4,$J$147&lt;=MaxB4)</formula>
    </cfRule>
  </conditionalFormatting>
  <conditionalFormatting sqref="J121:J134">
    <cfRule type="expression" dxfId="234" priority="90">
      <formula>AND($J$147&gt;=MinB3,$J$147&lt;=MaxB3)</formula>
    </cfRule>
  </conditionalFormatting>
  <conditionalFormatting sqref="J135:J141">
    <cfRule type="expression" dxfId="233" priority="89">
      <formula>AND($J$147&gt;=MinB2,$J$147&lt;=MaxB2)</formula>
    </cfRule>
  </conditionalFormatting>
  <conditionalFormatting sqref="J142:J145">
    <cfRule type="expression" dxfId="232" priority="88">
      <formula>AND($J$147&gt;=MinB1,$J$147&lt;=MaxB1)</formula>
    </cfRule>
  </conditionalFormatting>
  <conditionalFormatting sqref="L110:L113">
    <cfRule type="expression" dxfId="231" priority="87">
      <formula>AND($L$147&gt;=MinB5,$L$147&lt;=MaxB5)</formula>
    </cfRule>
  </conditionalFormatting>
  <conditionalFormatting sqref="L114:L120">
    <cfRule type="expression" dxfId="230" priority="86">
      <formula>AND($L$147&gt;=MinB4,$L$147&lt;=MaxB4)</formula>
    </cfRule>
  </conditionalFormatting>
  <conditionalFormatting sqref="L121:L134">
    <cfRule type="expression" dxfId="229" priority="85">
      <formula>AND($L$147&gt;=MinB3,$L$147&lt;=MaxB3)</formula>
    </cfRule>
  </conditionalFormatting>
  <conditionalFormatting sqref="L135:L141">
    <cfRule type="expression" dxfId="228" priority="84">
      <formula>AND($L$147&gt;=MinB2,$L$147&lt;=MaxB2)</formula>
    </cfRule>
  </conditionalFormatting>
  <conditionalFormatting sqref="L142:L145">
    <cfRule type="expression" dxfId="227" priority="83">
      <formula>AND($L$147&gt;=MinB1,$L$147&lt;=MaxB1)</formula>
    </cfRule>
  </conditionalFormatting>
  <conditionalFormatting sqref="J156:J159">
    <cfRule type="expression" dxfId="226" priority="128">
      <formula>AND($J$193&gt;=MinB5,$J$193&lt;=MaxB5)</formula>
    </cfRule>
  </conditionalFormatting>
  <conditionalFormatting sqref="J160:J166">
    <cfRule type="expression" dxfId="225" priority="129">
      <formula>AND($J$193&gt;=MinB4,$J$193&lt;=MaxB4)</formula>
    </cfRule>
  </conditionalFormatting>
  <conditionalFormatting sqref="J167:J180">
    <cfRule type="expression" dxfId="224" priority="130">
      <formula>AND($J$193&gt;=MinB3,$J$193&lt;=MaxB3)</formula>
    </cfRule>
  </conditionalFormatting>
  <conditionalFormatting sqref="J181:J187">
    <cfRule type="expression" dxfId="223" priority="131">
      <formula>AND($J$193&gt;=MinB2,$J$193&lt;=MaxB2)</formula>
    </cfRule>
  </conditionalFormatting>
  <conditionalFormatting sqref="J188:J191">
    <cfRule type="expression" dxfId="222" priority="132">
      <formula>AND($J$193&gt;=MinB1,$J$193&lt;=MaxB1)</formula>
    </cfRule>
  </conditionalFormatting>
  <conditionalFormatting sqref="L156:L159">
    <cfRule type="expression" dxfId="221" priority="133">
      <formula>AND($L$193&gt;=MinB5,$L$193&lt;=MaxB5)</formula>
    </cfRule>
  </conditionalFormatting>
  <conditionalFormatting sqref="L160:L166">
    <cfRule type="expression" dxfId="220" priority="134">
      <formula>AND($L$193&gt;=MinB4,$L$193&lt;=MaxB4)</formula>
    </cfRule>
  </conditionalFormatting>
  <conditionalFormatting sqref="L167:L180">
    <cfRule type="expression" dxfId="219" priority="135">
      <formula>AND($L$193&gt;=MinB3,$L$193&lt;=MaxB3)</formula>
    </cfRule>
  </conditionalFormatting>
  <conditionalFormatting sqref="L181:L187">
    <cfRule type="expression" dxfId="218" priority="136">
      <formula>AND($L$193&gt;=MinB2,$L$193&lt;=MaxB2)</formula>
    </cfRule>
  </conditionalFormatting>
  <conditionalFormatting sqref="L188:L191">
    <cfRule type="expression" dxfId="217" priority="137">
      <formula>AND($L$193&gt;=MinB1,$L$193&lt;=MaxB1)</formula>
    </cfRule>
  </conditionalFormatting>
  <conditionalFormatting sqref="N15:N21">
    <cfRule type="expression" dxfId="216" priority="82">
      <formula>AND($N$48&gt;=MinB4,$N$48&lt;=MaxB4)</formula>
    </cfRule>
  </conditionalFormatting>
  <conditionalFormatting sqref="N22:N35">
    <cfRule type="expression" dxfId="215" priority="81">
      <formula>AND($N$48&gt;=MinB3,$N$48&lt;=MaxB3)</formula>
    </cfRule>
  </conditionalFormatting>
  <conditionalFormatting sqref="N36:N42">
    <cfRule type="expression" dxfId="214" priority="80">
      <formula>AND($N$48&gt;=MinB2,$N$48&lt;=MaxB2)</formula>
    </cfRule>
  </conditionalFormatting>
  <conditionalFormatting sqref="N43:N46">
    <cfRule type="expression" dxfId="213" priority="79">
      <formula>AND($N$48&gt;=MinB1,$N$48&lt;=MaxB1)</formula>
    </cfRule>
  </conditionalFormatting>
  <conditionalFormatting sqref="N57:N60">
    <cfRule type="expression" dxfId="212" priority="78">
      <formula>AND($N$94&gt;=MinB5,$N$94&lt;=MaxB5)</formula>
    </cfRule>
  </conditionalFormatting>
  <conditionalFormatting sqref="N61:N67">
    <cfRule type="expression" dxfId="211" priority="77">
      <formula>AND($N$94&gt;=MinB4,$N$94&lt;=MaxB4)</formula>
    </cfRule>
  </conditionalFormatting>
  <conditionalFormatting sqref="N68:N81">
    <cfRule type="expression" dxfId="210" priority="76">
      <formula>AND($N$94&gt;=MinB3,$N$94&lt;=MaxB3)</formula>
    </cfRule>
  </conditionalFormatting>
  <conditionalFormatting sqref="N82:N88">
    <cfRule type="expression" dxfId="209" priority="75">
      <formula>AND($N$94&gt;=MinB2,$N$94&lt;=MaxB2)</formula>
    </cfRule>
  </conditionalFormatting>
  <conditionalFormatting sqref="N89:N92">
    <cfRule type="expression" dxfId="208" priority="74">
      <formula>AND($N$94&gt;=MinB1,$N$94&lt;=MaxB1)</formula>
    </cfRule>
  </conditionalFormatting>
  <conditionalFormatting sqref="N110:N113">
    <cfRule type="expression" dxfId="207" priority="73">
      <formula>AND($N$147&gt;=MinB5,$N$147&lt;=MaxB5)</formula>
    </cfRule>
  </conditionalFormatting>
  <conditionalFormatting sqref="N114:N120">
    <cfRule type="expression" dxfId="206" priority="72">
      <formula>AND($N$147&gt;=MinB4,$N$147&lt;=MaxB4)</formula>
    </cfRule>
  </conditionalFormatting>
  <conditionalFormatting sqref="N121:N134">
    <cfRule type="expression" dxfId="205" priority="71">
      <formula>AND($N$147&gt;=MinB3,$N$147&lt;=MaxB3)</formula>
    </cfRule>
  </conditionalFormatting>
  <conditionalFormatting sqref="N135:N141">
    <cfRule type="expression" dxfId="204" priority="70">
      <formula>AND($N$147&gt;=MinB2,$N$147&lt;=MaxB2)</formula>
    </cfRule>
  </conditionalFormatting>
  <conditionalFormatting sqref="N142:N145">
    <cfRule type="expression" dxfId="203" priority="69">
      <formula>AND($N$147&gt;=MinB1,$N$147&lt;=MaxB1)</formula>
    </cfRule>
  </conditionalFormatting>
  <conditionalFormatting sqref="N156:N159">
    <cfRule type="expression" dxfId="202" priority="64">
      <formula>AND($N$193&gt;=MinB5,$N$193&lt;=MaxB5)</formula>
    </cfRule>
  </conditionalFormatting>
  <conditionalFormatting sqref="N160:N166">
    <cfRule type="expression" dxfId="201" priority="65">
      <formula>AND($N$193&gt;=MinB4,$N$193&lt;=MaxB4)</formula>
    </cfRule>
  </conditionalFormatting>
  <conditionalFormatting sqref="N167:N180">
    <cfRule type="expression" dxfId="200" priority="66">
      <formula>AND($N$193&gt;=MinB3,$N$193&lt;=MaxB3)</formula>
    </cfRule>
  </conditionalFormatting>
  <conditionalFormatting sqref="N181:N187">
    <cfRule type="expression" dxfId="199" priority="67">
      <formula>AND($N$193&gt;=MinB2,$N$193&lt;=MaxB2)</formula>
    </cfRule>
  </conditionalFormatting>
  <conditionalFormatting sqref="N188:N191">
    <cfRule type="expression" dxfId="198" priority="68">
      <formula>AND($N$193&gt;=MinB1,$N$193&lt;=MaxB1)</formula>
    </cfRule>
  </conditionalFormatting>
  <conditionalFormatting sqref="N11:N14">
    <cfRule type="expression" dxfId="197" priority="63">
      <formula>AND($N$48&gt;=MinB5,$N$48&lt;=MaxB5)</formula>
    </cfRule>
  </conditionalFormatting>
  <conditionalFormatting sqref="P48">
    <cfRule type="expression" dxfId="196" priority="62">
      <formula>AND($P$48&gt;=MinB5,$P$48&lt;=MaxB5)</formula>
    </cfRule>
  </conditionalFormatting>
  <conditionalFormatting sqref="P15:P21">
    <cfRule type="expression" dxfId="195" priority="61">
      <formula>AND($P$48&gt;=MinB4,$P$48&lt;=MaxB4)</formula>
    </cfRule>
  </conditionalFormatting>
  <conditionalFormatting sqref="P22:P35">
    <cfRule type="expression" dxfId="194" priority="60">
      <formula>AND($P$48&gt;=MinB3,$P$48&lt;=MaxB3)</formula>
    </cfRule>
  </conditionalFormatting>
  <conditionalFormatting sqref="P36:P42">
    <cfRule type="expression" dxfId="193" priority="59">
      <formula>AND($P$48&gt;=MinB2,$P$48&lt;=MaxB2)</formula>
    </cfRule>
  </conditionalFormatting>
  <conditionalFormatting sqref="P43:P46">
    <cfRule type="expression" dxfId="192" priority="58">
      <formula>AND($P$48&gt;=MinB1,$P$48&lt;=MaxB1)</formula>
    </cfRule>
  </conditionalFormatting>
  <conditionalFormatting sqref="P11:P14">
    <cfRule type="expression" dxfId="191" priority="57">
      <formula>AND($P$48&gt;=MinB5,$P$48&lt;=MaxB5)</formula>
    </cfRule>
  </conditionalFormatting>
  <conditionalFormatting sqref="P57:P60">
    <cfRule type="expression" dxfId="190" priority="56">
      <formula>AND($P$94&gt;=MinB5,$P$94&lt;=MaxB5)</formula>
    </cfRule>
  </conditionalFormatting>
  <conditionalFormatting sqref="P61:P67">
    <cfRule type="expression" dxfId="189" priority="55">
      <formula>AND($P$94&gt;=MinB4,$P$94&lt;=MaxB4)</formula>
    </cfRule>
  </conditionalFormatting>
  <conditionalFormatting sqref="P68:P81">
    <cfRule type="expression" dxfId="188" priority="54">
      <formula>AND($P$94&gt;=MinB3,$P$94&lt;=MaxB3)</formula>
    </cfRule>
  </conditionalFormatting>
  <conditionalFormatting sqref="P82:P88">
    <cfRule type="expression" dxfId="187" priority="53">
      <formula>AND($P$94&gt;=MinB2,$P$94&lt;=MaxB2)</formula>
    </cfRule>
  </conditionalFormatting>
  <conditionalFormatting sqref="P89:P92">
    <cfRule type="expression" dxfId="186" priority="52">
      <formula>AND($P$94&gt;=MinB1,$P$94&lt;=MaxB1)</formula>
    </cfRule>
  </conditionalFormatting>
  <conditionalFormatting sqref="P110:P113">
    <cfRule type="expression" dxfId="185" priority="51">
      <formula>AND($P$147&gt;=MinB5,$P$147&lt;=MaxB5)</formula>
    </cfRule>
  </conditionalFormatting>
  <conditionalFormatting sqref="P114:P120">
    <cfRule type="expression" dxfId="184" priority="50">
      <formula>AND($P$147&gt;=MinB4,$P$147&lt;=MaxB4)</formula>
    </cfRule>
  </conditionalFormatting>
  <conditionalFormatting sqref="P121:P134">
    <cfRule type="expression" dxfId="183" priority="49">
      <formula>AND($P$147&gt;=MinB3,$P$147&lt;=MaxB3)</formula>
    </cfRule>
  </conditionalFormatting>
  <conditionalFormatting sqref="P135:P141">
    <cfRule type="expression" dxfId="182" priority="48">
      <formula>AND($P$147&gt;=MinB2,$P$147&lt;=MaxB2)</formula>
    </cfRule>
  </conditionalFormatting>
  <conditionalFormatting sqref="P142:P145">
    <cfRule type="expression" dxfId="181" priority="47">
      <formula>AND($P$147&gt;=MinB1,$P$147&lt;=MaxB1)</formula>
    </cfRule>
  </conditionalFormatting>
  <conditionalFormatting sqref="P156:P159">
    <cfRule type="expression" dxfId="180" priority="42">
      <formula>AND($P$193&gt;=MinB5,$P$193&lt;=MaxB5)</formula>
    </cfRule>
  </conditionalFormatting>
  <conditionalFormatting sqref="P160:P166">
    <cfRule type="expression" dxfId="179" priority="43">
      <formula>AND($P$193&gt;=MinB4,$P$193&lt;=MaxB4)</formula>
    </cfRule>
  </conditionalFormatting>
  <conditionalFormatting sqref="P167:P180">
    <cfRule type="expression" dxfId="178" priority="44">
      <formula>AND($P$193&gt;=MinB3,$P$193&lt;=MaxB3)</formula>
    </cfRule>
  </conditionalFormatting>
  <conditionalFormatting sqref="P181:P187">
    <cfRule type="expression" dxfId="177" priority="45">
      <formula>AND($P$193&gt;=MinB2,$P$193&lt;=MaxB2)</formula>
    </cfRule>
  </conditionalFormatting>
  <conditionalFormatting sqref="P188:P191">
    <cfRule type="expression" dxfId="176" priority="46">
      <formula>AND($P$193&gt;=MinB1,$P$193&lt;=MaxB1)</formula>
    </cfRule>
  </conditionalFormatting>
  <conditionalFormatting sqref="H156:H159">
    <cfRule type="expression" dxfId="175" priority="37">
      <formula>AND($H$193&gt;=MinB5,$H$193&lt;=MaxB5)</formula>
    </cfRule>
  </conditionalFormatting>
  <conditionalFormatting sqref="H160:H166">
    <cfRule type="expression" dxfId="174" priority="38">
      <formula>AND($H$193&gt;=MinB4,$H$193&lt;=MaxB4)</formula>
    </cfRule>
  </conditionalFormatting>
  <conditionalFormatting sqref="H167:H180">
    <cfRule type="expression" dxfId="173" priority="39">
      <formula>AND($H$193&gt;=MinB3,$H$193&lt;=MaxB3)</formula>
    </cfRule>
  </conditionalFormatting>
  <conditionalFormatting sqref="H181:H187">
    <cfRule type="expression" dxfId="172" priority="40">
      <formula>AND($H$193&gt;=MinB2,$H$193&lt;=MaxB2)</formula>
    </cfRule>
  </conditionalFormatting>
  <conditionalFormatting sqref="H188:H191">
    <cfRule type="expression" dxfId="171" priority="41">
      <formula>AND($H$193&gt;=MinB1,$H$193&lt;=MaxB1)</formula>
    </cfRule>
  </conditionalFormatting>
  <conditionalFormatting sqref="F11:F14">
    <cfRule type="expression" dxfId="170" priority="36">
      <formula>AND($F$48&gt;=MinB5,$F$48&lt;=MaxB5)</formula>
    </cfRule>
  </conditionalFormatting>
  <conditionalFormatting sqref="F15:F21">
    <cfRule type="expression" dxfId="169" priority="35">
      <formula>AND($F$48&gt;=MinB4,$F$48&lt;=MaxB4)</formula>
    </cfRule>
  </conditionalFormatting>
  <conditionalFormatting sqref="F22:F35">
    <cfRule type="expression" dxfId="168" priority="34">
      <formula>AND($F$48&gt;=MinB3,$F$48&lt;=MaxB3)</formula>
    </cfRule>
  </conditionalFormatting>
  <conditionalFormatting sqref="F36:F42">
    <cfRule type="expression" dxfId="167" priority="33">
      <formula>AND($F$48&gt;=MinB2,$F$48&lt;=MaxB2)</formula>
    </cfRule>
  </conditionalFormatting>
  <conditionalFormatting sqref="F43:F46">
    <cfRule type="expression" dxfId="166" priority="32">
      <formula>AND($F$48&gt;=MinB1,$F$48&lt;=MaxB1)</formula>
    </cfRule>
  </conditionalFormatting>
  <conditionalFormatting sqref="F57:F60">
    <cfRule type="expression" dxfId="165" priority="31">
      <formula>AND($F$94&gt;=MinB5,$F$94&lt;=MaxB5)</formula>
    </cfRule>
  </conditionalFormatting>
  <conditionalFormatting sqref="F61:F67">
    <cfRule type="expression" dxfId="164" priority="30">
      <formula>AND($F$94&gt;=MinB4,$F$94&lt;=MaxB4)</formula>
    </cfRule>
  </conditionalFormatting>
  <conditionalFormatting sqref="F68:F81">
    <cfRule type="expression" dxfId="163" priority="29">
      <formula>AND($F$94&gt;=MinB3,$F$94&lt;=MaxB3)</formula>
    </cfRule>
  </conditionalFormatting>
  <conditionalFormatting sqref="F82:F88">
    <cfRule type="expression" dxfId="162" priority="28">
      <formula>AND($F$94&gt;=MinB2,$F$94&lt;=MaxB2)</formula>
    </cfRule>
  </conditionalFormatting>
  <conditionalFormatting sqref="F89:F92">
    <cfRule type="expression" dxfId="161" priority="27">
      <formula>AND($F$94&gt;=MinB1,$F$94&lt;=MaxB1)</formula>
    </cfRule>
  </conditionalFormatting>
  <conditionalFormatting sqref="F110:F113">
    <cfRule type="expression" dxfId="160" priority="26">
      <formula>AND($F$147&gt;=MinB5,$F$147&lt;=MaxB5)</formula>
    </cfRule>
  </conditionalFormatting>
  <conditionalFormatting sqref="F114:F120">
    <cfRule type="expression" dxfId="159" priority="25">
      <formula>AND($F$147&gt;=MinB4,$F$147&lt;=MaxB4)</formula>
    </cfRule>
  </conditionalFormatting>
  <conditionalFormatting sqref="F121:F134">
    <cfRule type="expression" dxfId="158" priority="24">
      <formula>AND($F$147&gt;=MinB3,$F$147&lt;=MaxB3)</formula>
    </cfRule>
  </conditionalFormatting>
  <conditionalFormatting sqref="F135:F141">
    <cfRule type="expression" dxfId="157" priority="23">
      <formula>AND($F$147&gt;=MinB2,$F$147&lt;=MaxB2)</formula>
    </cfRule>
  </conditionalFormatting>
  <conditionalFormatting sqref="F142:F145">
    <cfRule type="expression" dxfId="156" priority="22">
      <formula>AND($F$147&gt;=MinB1,$F$147&lt;=MaxB1)</formula>
    </cfRule>
  </conditionalFormatting>
  <conditionalFormatting sqref="F156:F159">
    <cfRule type="expression" dxfId="155" priority="17">
      <formula>AND($F$193&gt;=MinB5,$F$193&lt;=MaxB5)</formula>
    </cfRule>
  </conditionalFormatting>
  <conditionalFormatting sqref="F160:F166">
    <cfRule type="expression" dxfId="154" priority="18">
      <formula>AND($F$193&gt;=MinB4,$F$193&lt;=MaxB4)</formula>
    </cfRule>
  </conditionalFormatting>
  <conditionalFormatting sqref="F167:F180">
    <cfRule type="expression" dxfId="153" priority="19">
      <formula>AND($F$193&gt;=MinB3,$F$193&lt;=MaxB3)</formula>
    </cfRule>
  </conditionalFormatting>
  <conditionalFormatting sqref="F181:F187">
    <cfRule type="expression" dxfId="152" priority="20">
      <formula>AND($F$193&gt;=MinB2,$F$193&lt;=MaxB2)</formula>
    </cfRule>
  </conditionalFormatting>
  <conditionalFormatting sqref="F188:F191">
    <cfRule type="expression" dxfId="151" priority="21">
      <formula>AND($F$193&gt;=MinB1,$F$193&lt;=MaxB1)</formula>
    </cfRule>
  </conditionalFormatting>
  <conditionalFormatting sqref="R48">
    <cfRule type="expression" dxfId="150" priority="16">
      <formula>AND($P$48&gt;=MinB5,$P$48&lt;=MaxB5)</formula>
    </cfRule>
  </conditionalFormatting>
  <conditionalFormatting sqref="R15:R21">
    <cfRule type="expression" dxfId="149" priority="15">
      <formula>AND($R$48&gt;=MinB4,$R$48&lt;=MaxB4)</formula>
    </cfRule>
  </conditionalFormatting>
  <conditionalFormatting sqref="R22:R35">
    <cfRule type="expression" dxfId="148" priority="14">
      <formula>AND($R$48&gt;=MinB3,$R$48&lt;=MaxB3)</formula>
    </cfRule>
  </conditionalFormatting>
  <conditionalFormatting sqref="R36:R42">
    <cfRule type="expression" dxfId="147" priority="13">
      <formula>AND($R$48&gt;=MinB2,$R$48&lt;=MaxB2)</formula>
    </cfRule>
  </conditionalFormatting>
  <conditionalFormatting sqref="R43:R46">
    <cfRule type="expression" dxfId="146" priority="12">
      <formula>AND($R$48&gt;=MinB1,$R$48&lt;=MaxB1)</formula>
    </cfRule>
  </conditionalFormatting>
  <conditionalFormatting sqref="R11:R14">
    <cfRule type="expression" dxfId="145" priority="11">
      <formula>AND($R$48&gt;=MinB5,$R$48&lt;=MaxB5)</formula>
    </cfRule>
  </conditionalFormatting>
  <conditionalFormatting sqref="R57:R60">
    <cfRule type="expression" dxfId="144" priority="10">
      <formula>AND($R$94&gt;=MinB5,$R$94&lt;=MaxB5)</formula>
    </cfRule>
  </conditionalFormatting>
  <conditionalFormatting sqref="R61:R67">
    <cfRule type="expression" dxfId="143" priority="9">
      <formula>AND($R$94&gt;=MinB4,$R$94&lt;=MaxB4)</formula>
    </cfRule>
  </conditionalFormatting>
  <conditionalFormatting sqref="R68:R81">
    <cfRule type="expression" dxfId="142" priority="8">
      <formula>AND($R$94&gt;=MinB3,$R$94&lt;=MaxB3)</formula>
    </cfRule>
  </conditionalFormatting>
  <conditionalFormatting sqref="R82:R88">
    <cfRule type="expression" dxfId="141" priority="7">
      <formula>AND($R$94&gt;=MinB2,$R$94&lt;=MaxB2)</formula>
    </cfRule>
  </conditionalFormatting>
  <conditionalFormatting sqref="R89:R92">
    <cfRule type="expression" dxfId="140" priority="6">
      <formula>AND($R$94&gt;=MinB1,$R$94&lt;=MaxB1)</formula>
    </cfRule>
  </conditionalFormatting>
  <conditionalFormatting sqref="R156:R159">
    <cfRule type="expression" dxfId="139" priority="1">
      <formula>AND($R$193&gt;=MinB5,$R$193&lt;=MaxB5)</formula>
    </cfRule>
  </conditionalFormatting>
  <conditionalFormatting sqref="R160:R166">
    <cfRule type="expression" dxfId="138" priority="2">
      <formula>AND($R$193&gt;=MinB4,$R$193&lt;=MaxB4)</formula>
    </cfRule>
  </conditionalFormatting>
  <conditionalFormatting sqref="R167:R180">
    <cfRule type="expression" dxfId="137" priority="3">
      <formula>AND($R$193&gt;=MinB3,$R$193&lt;=MaxB3)</formula>
    </cfRule>
  </conditionalFormatting>
  <conditionalFormatting sqref="R181:R187">
    <cfRule type="expression" dxfId="136" priority="4">
      <formula>AND($R$193&gt;=MinB2,$R$193&lt;=MaxB2)</formula>
    </cfRule>
  </conditionalFormatting>
  <conditionalFormatting sqref="R188:R191">
    <cfRule type="expression" dxfId="135" priority="5">
      <formula>AND($R$193&gt;=MinB1,$R$193&lt;=MaxB1)</formula>
    </cfRule>
  </conditionalFormatting>
  <pageMargins left="0.70866141732283472" right="0.70866141732283472" top="0.39370078740157483" bottom="0.39370078740157483" header="0.31496062992125984" footer="0.31496062992125984"/>
  <pageSetup paperSize="9" scale="49" fitToHeight="0" orientation="portrait" r:id="rId1"/>
  <rowBreaks count="1" manualBreakCount="1">
    <brk id="10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3:AB228"/>
  <sheetViews>
    <sheetView showGridLines="0" topLeftCell="C1" zoomScale="55" zoomScaleNormal="55" zoomScaleSheetLayoutView="70" workbookViewId="0">
      <selection activeCell="C1" sqref="C1"/>
    </sheetView>
  </sheetViews>
  <sheetFormatPr defaultRowHeight="15" x14ac:dyDescent="0.2"/>
  <cols>
    <col min="1" max="1" width="9.88671875" style="5" hidden="1" customWidth="1"/>
    <col min="2" max="2" width="9.33203125" style="5" hidden="1" customWidth="1"/>
    <col min="3" max="3" width="2.44140625" style="5" customWidth="1"/>
    <col min="4" max="4" width="53" style="5" customWidth="1"/>
    <col min="5" max="5" width="0.5546875" style="5" customWidth="1"/>
    <col min="6" max="6" width="11.77734375" style="5" customWidth="1"/>
    <col min="7" max="7" width="1.77734375" style="5" customWidth="1"/>
    <col min="8" max="8" width="11.77734375" style="5" customWidth="1"/>
    <col min="9" max="9" width="1.77734375" style="5" customWidth="1"/>
    <col min="10" max="10" width="11.77734375" style="5" customWidth="1"/>
    <col min="11" max="11" width="1.77734375" style="5" customWidth="1"/>
    <col min="12" max="12" width="11.77734375" style="5" customWidth="1"/>
    <col min="13" max="13" width="1.77734375" style="5" customWidth="1"/>
    <col min="14" max="14" width="11.77734375" style="5" customWidth="1"/>
    <col min="15" max="15" width="1.77734375" style="5" customWidth="1"/>
    <col min="16" max="16" width="11.77734375" style="5" customWidth="1"/>
    <col min="17" max="17" width="1.77734375" style="5" customWidth="1"/>
    <col min="18" max="18" width="11.77734375" style="5" customWidth="1"/>
    <col min="19" max="19" width="1.77734375" style="5" customWidth="1"/>
    <col min="20" max="20" width="33.77734375" style="5" hidden="1" customWidth="1"/>
    <col min="21" max="21" width="13.77734375" style="5" hidden="1" customWidth="1"/>
    <col min="22" max="22" width="35.44140625" style="5" customWidth="1"/>
    <col min="23" max="23" width="15.77734375" style="5" customWidth="1"/>
    <col min="24" max="24" width="2.77734375" style="5" customWidth="1"/>
    <col min="25" max="25" width="15.77734375" style="5" customWidth="1"/>
    <col min="26" max="26" width="2.88671875" style="5" customWidth="1"/>
    <col min="27" max="27" width="15.77734375" style="5" customWidth="1"/>
    <col min="28" max="28" width="2" style="5" customWidth="1"/>
    <col min="29" max="16384" width="8.88671875" style="5"/>
  </cols>
  <sheetData>
    <row r="3" spans="1:28" ht="26.25" x14ac:dyDescent="0.4">
      <c r="D3" s="103" t="str">
        <f>CONCATENATE(Data!C1,", ",Data!C2)</f>
        <v xml:space="preserve">, </v>
      </c>
    </row>
    <row r="4" spans="1:28" ht="23.25" x14ac:dyDescent="0.35">
      <c r="D4" s="29"/>
    </row>
    <row r="5" spans="1:28" ht="74.25" customHeight="1" x14ac:dyDescent="0.2">
      <c r="D5" s="147" t="s">
        <v>67</v>
      </c>
      <c r="E5" s="147"/>
      <c r="F5" s="147"/>
      <c r="G5" s="147"/>
      <c r="H5" s="147"/>
      <c r="I5" s="147"/>
      <c r="J5" s="147"/>
      <c r="K5" s="147"/>
      <c r="L5" s="147"/>
      <c r="M5" s="147"/>
      <c r="N5" s="147"/>
      <c r="O5" s="147"/>
      <c r="P5" s="147"/>
      <c r="Q5" s="147"/>
      <c r="R5" s="147"/>
      <c r="S5" s="64"/>
      <c r="T5" s="64"/>
      <c r="U5" s="64"/>
      <c r="V5" s="64"/>
      <c r="W5" s="64"/>
      <c r="X5" s="64"/>
      <c r="Y5" s="64"/>
      <c r="Z5" s="64"/>
      <c r="AA5" s="64"/>
      <c r="AB5" s="65"/>
    </row>
    <row r="6" spans="1:28" ht="15" customHeight="1" x14ac:dyDescent="0.3">
      <c r="D6" s="147"/>
      <c r="E6" s="147"/>
      <c r="F6" s="147"/>
      <c r="G6" s="147"/>
      <c r="H6" s="147"/>
      <c r="I6" s="147"/>
      <c r="J6" s="147"/>
      <c r="K6" s="147"/>
      <c r="L6" s="147"/>
      <c r="M6" s="147"/>
      <c r="N6" s="147"/>
      <c r="O6" s="147"/>
      <c r="P6" s="147"/>
      <c r="Q6" s="147"/>
      <c r="R6" s="147"/>
      <c r="S6" s="8"/>
      <c r="T6" s="8"/>
      <c r="U6" s="8"/>
      <c r="V6" s="8"/>
      <c r="W6" s="8"/>
      <c r="X6" s="8"/>
      <c r="Y6" s="8"/>
      <c r="Z6" s="8"/>
      <c r="AA6" s="8"/>
    </row>
    <row r="7" spans="1:28" ht="132" customHeight="1" x14ac:dyDescent="0.35">
      <c r="D7" s="146" t="s">
        <v>68</v>
      </c>
      <c r="E7" s="146"/>
      <c r="F7" s="146"/>
      <c r="G7" s="146"/>
      <c r="H7" s="146"/>
      <c r="I7" s="146"/>
      <c r="J7" s="146"/>
      <c r="K7" s="146"/>
      <c r="L7" s="146"/>
      <c r="M7" s="146"/>
      <c r="N7" s="146"/>
      <c r="O7" s="146"/>
      <c r="P7" s="146"/>
      <c r="Q7" s="146"/>
      <c r="R7" s="146"/>
      <c r="S7" s="66"/>
      <c r="T7" s="66"/>
      <c r="U7" s="66"/>
      <c r="V7" s="66"/>
      <c r="W7" s="66"/>
      <c r="X7" s="66"/>
      <c r="Y7" s="66"/>
      <c r="Z7" s="66"/>
      <c r="AA7" s="66"/>
      <c r="AB7" s="67"/>
    </row>
    <row r="8" spans="1:28" ht="18" customHeight="1" x14ac:dyDescent="0.2">
      <c r="D8" s="67"/>
      <c r="E8" s="68"/>
      <c r="F8" s="68"/>
      <c r="G8" s="68"/>
      <c r="H8" s="68"/>
      <c r="I8" s="68"/>
      <c r="J8" s="68"/>
      <c r="K8" s="68"/>
      <c r="L8" s="68"/>
      <c r="M8" s="68"/>
      <c r="N8" s="68"/>
      <c r="O8" s="68"/>
      <c r="P8" s="68"/>
      <c r="Q8" s="68"/>
      <c r="R8" s="68"/>
      <c r="S8" s="68"/>
      <c r="T8" s="68"/>
      <c r="U8" s="68"/>
      <c r="V8" s="68"/>
      <c r="W8" s="68"/>
      <c r="X8" s="68"/>
      <c r="Y8" s="68"/>
      <c r="Z8" s="68"/>
      <c r="AA8" s="68"/>
    </row>
    <row r="9" spans="1:28" ht="44.25" customHeight="1" x14ac:dyDescent="0.4">
      <c r="D9" s="141" t="s">
        <v>73</v>
      </c>
      <c r="E9" s="127"/>
      <c r="F9" s="127"/>
      <c r="G9" s="127"/>
      <c r="H9" s="127"/>
      <c r="I9" s="127"/>
      <c r="J9" s="127"/>
      <c r="K9" s="127"/>
      <c r="L9" s="127"/>
      <c r="M9" s="127"/>
      <c r="N9" s="127"/>
      <c r="O9" s="127"/>
      <c r="P9"/>
      <c r="Q9"/>
      <c r="R9"/>
      <c r="S9"/>
    </row>
    <row r="10" spans="1:28" ht="7.5" customHeight="1" thickBot="1" x14ac:dyDescent="0.3">
      <c r="A10" s="5" t="s">
        <v>10</v>
      </c>
      <c r="B10" s="5" t="s">
        <v>11</v>
      </c>
      <c r="D10" s="9"/>
      <c r="T10" s="5" t="s">
        <v>10</v>
      </c>
      <c r="U10" s="5" t="s">
        <v>11</v>
      </c>
    </row>
    <row r="11" spans="1:28" s="7" customFormat="1" ht="9.9499999999999993" customHeight="1" x14ac:dyDescent="0.35">
      <c r="A11" s="7">
        <v>1049</v>
      </c>
      <c r="B11" s="7">
        <v>1050</v>
      </c>
      <c r="D11" s="148" t="s">
        <v>77</v>
      </c>
      <c r="F11" s="13" t="str">
        <f t="shared" ref="F11:F46" si="0">IF(AND(F$48&gt;=$A11,F$48&lt;=$B11),"+","")</f>
        <v/>
      </c>
      <c r="H11" s="13" t="str">
        <f t="shared" ref="H11:H46" si="1">IF(AND(H$48&gt;=$A11,H$48&lt;=$B11),"+","")</f>
        <v/>
      </c>
      <c r="I11" s="14"/>
      <c r="J11" s="13" t="str">
        <f t="shared" ref="J11:J46" si="2">IF(AND(J$48&gt;=$A11,J$48&lt;=$B11),"+","")</f>
        <v/>
      </c>
      <c r="K11" s="14"/>
      <c r="L11" s="13" t="str">
        <f t="shared" ref="L11:L46" si="3">IF(AND(L$48&gt;=$A11,L$48&lt;=$B11),"+","")</f>
        <v/>
      </c>
      <c r="M11" s="69"/>
      <c r="N11" s="13" t="str">
        <f t="shared" ref="N11:N46" si="4">IF(AND(N$48&gt;=$A11,N$48&lt;=$B11),"+","")</f>
        <v/>
      </c>
      <c r="O11" s="14"/>
      <c r="P11" s="13" t="str">
        <f t="shared" ref="P11:P46" si="5">IF(AND(P$48&gt;=$A11,P$48&lt;=$B11),"+","")</f>
        <v/>
      </c>
      <c r="Q11" s="14"/>
      <c r="R11" s="13" t="str">
        <f t="shared" ref="R11:R46" si="6">IF(AND(R$48&gt;=$A11,R$48&lt;=$B11),"+","")</f>
        <v/>
      </c>
      <c r="S11" s="14"/>
      <c r="T11" s="14">
        <v>1049</v>
      </c>
      <c r="U11" s="14">
        <v>1050</v>
      </c>
    </row>
    <row r="12" spans="1:28" s="7" customFormat="1" ht="9.9499999999999993" customHeight="1" x14ac:dyDescent="0.35">
      <c r="A12" s="7">
        <v>1046</v>
      </c>
      <c r="B12" s="7">
        <v>1048</v>
      </c>
      <c r="D12" s="148"/>
      <c r="F12" s="15" t="str">
        <f t="shared" si="0"/>
        <v/>
      </c>
      <c r="H12" s="15" t="str">
        <f t="shared" si="1"/>
        <v/>
      </c>
      <c r="I12" s="14"/>
      <c r="J12" s="15" t="str">
        <f t="shared" si="2"/>
        <v/>
      </c>
      <c r="K12" s="14"/>
      <c r="L12" s="15" t="str">
        <f t="shared" si="3"/>
        <v/>
      </c>
      <c r="M12" s="69"/>
      <c r="N12" s="15" t="str">
        <f t="shared" si="4"/>
        <v/>
      </c>
      <c r="O12" s="14"/>
      <c r="P12" s="15" t="str">
        <f t="shared" si="5"/>
        <v/>
      </c>
      <c r="Q12" s="14"/>
      <c r="R12" s="15" t="str">
        <f t="shared" si="6"/>
        <v/>
      </c>
      <c r="S12" s="14"/>
      <c r="T12" s="14">
        <v>1046</v>
      </c>
      <c r="U12" s="14">
        <v>1048</v>
      </c>
    </row>
    <row r="13" spans="1:28" s="7" customFormat="1" ht="9.9499999999999993" customHeight="1" x14ac:dyDescent="0.35">
      <c r="A13" s="7">
        <v>1043</v>
      </c>
      <c r="B13" s="7">
        <v>1045</v>
      </c>
      <c r="D13" s="148"/>
      <c r="F13" s="15" t="str">
        <f t="shared" si="0"/>
        <v/>
      </c>
      <c r="H13" s="15" t="str">
        <f t="shared" si="1"/>
        <v/>
      </c>
      <c r="I13" s="14"/>
      <c r="J13" s="15" t="str">
        <f t="shared" si="2"/>
        <v/>
      </c>
      <c r="K13" s="16"/>
      <c r="L13" s="15" t="str">
        <f t="shared" si="3"/>
        <v/>
      </c>
      <c r="M13" s="69"/>
      <c r="N13" s="15" t="str">
        <f t="shared" si="4"/>
        <v/>
      </c>
      <c r="O13" s="14"/>
      <c r="P13" s="15" t="str">
        <f t="shared" si="5"/>
        <v/>
      </c>
      <c r="Q13" s="14"/>
      <c r="R13" s="15" t="str">
        <f t="shared" si="6"/>
        <v/>
      </c>
      <c r="S13" s="14"/>
      <c r="T13" s="14">
        <v>1043</v>
      </c>
      <c r="U13" s="14">
        <v>1045</v>
      </c>
    </row>
    <row r="14" spans="1:28" s="7" customFormat="1" ht="9.9499999999999993" customHeight="1" thickBot="1" x14ac:dyDescent="0.4">
      <c r="A14" s="7">
        <v>1041</v>
      </c>
      <c r="B14" s="7">
        <v>1042</v>
      </c>
      <c r="D14" s="148"/>
      <c r="F14" s="17" t="str">
        <f t="shared" si="0"/>
        <v/>
      </c>
      <c r="H14" s="17" t="str">
        <f t="shared" si="1"/>
        <v/>
      </c>
      <c r="I14" s="14"/>
      <c r="J14" s="17" t="str">
        <f t="shared" si="2"/>
        <v/>
      </c>
      <c r="K14" s="14"/>
      <c r="L14" s="17" t="str">
        <f t="shared" si="3"/>
        <v/>
      </c>
      <c r="M14" s="69"/>
      <c r="N14" s="17" t="str">
        <f t="shared" si="4"/>
        <v/>
      </c>
      <c r="O14" s="14"/>
      <c r="P14" s="17" t="str">
        <f t="shared" si="5"/>
        <v/>
      </c>
      <c r="Q14" s="14"/>
      <c r="R14" s="17" t="str">
        <f t="shared" si="6"/>
        <v/>
      </c>
      <c r="S14" s="14"/>
      <c r="T14" s="14">
        <v>1041</v>
      </c>
      <c r="U14" s="14">
        <v>1042</v>
      </c>
    </row>
    <row r="15" spans="1:28" s="7" customFormat="1" ht="9.9499999999999993" customHeight="1" x14ac:dyDescent="0.35">
      <c r="A15" s="7">
        <v>1038</v>
      </c>
      <c r="B15" s="7">
        <v>1040</v>
      </c>
      <c r="D15" s="127"/>
      <c r="F15" s="15" t="str">
        <f t="shared" si="0"/>
        <v/>
      </c>
      <c r="H15" s="15" t="str">
        <f t="shared" si="1"/>
        <v/>
      </c>
      <c r="I15" s="14"/>
      <c r="J15" s="15" t="str">
        <f t="shared" si="2"/>
        <v/>
      </c>
      <c r="K15" s="14"/>
      <c r="L15" s="15" t="str">
        <f t="shared" si="3"/>
        <v/>
      </c>
      <c r="M15" s="69"/>
      <c r="N15" s="15" t="str">
        <f t="shared" si="4"/>
        <v/>
      </c>
      <c r="O15" s="14"/>
      <c r="P15" s="15" t="str">
        <f t="shared" si="5"/>
        <v/>
      </c>
      <c r="Q15" s="14"/>
      <c r="R15" s="15" t="str">
        <f t="shared" si="6"/>
        <v/>
      </c>
      <c r="S15" s="14"/>
      <c r="T15" s="14">
        <v>1038</v>
      </c>
      <c r="U15" s="14">
        <v>1040</v>
      </c>
    </row>
    <row r="16" spans="1:28" s="7" customFormat="1" ht="9.9499999999999993" customHeight="1" x14ac:dyDescent="0.35">
      <c r="A16" s="7">
        <v>1035</v>
      </c>
      <c r="B16" s="7">
        <v>1037</v>
      </c>
      <c r="D16" s="32"/>
      <c r="F16" s="15" t="str">
        <f t="shared" si="0"/>
        <v/>
      </c>
      <c r="H16" s="15" t="str">
        <f t="shared" si="1"/>
        <v/>
      </c>
      <c r="I16" s="14"/>
      <c r="J16" s="15" t="str">
        <f t="shared" si="2"/>
        <v/>
      </c>
      <c r="K16" s="14"/>
      <c r="L16" s="15" t="str">
        <f t="shared" si="3"/>
        <v/>
      </c>
      <c r="M16" s="69"/>
      <c r="N16" s="15" t="str">
        <f t="shared" si="4"/>
        <v/>
      </c>
      <c r="O16" s="14"/>
      <c r="P16" s="15" t="str">
        <f t="shared" si="5"/>
        <v/>
      </c>
      <c r="Q16" s="14"/>
      <c r="R16" s="15" t="str">
        <f t="shared" si="6"/>
        <v/>
      </c>
      <c r="S16" s="14"/>
      <c r="T16" s="14">
        <v>1035</v>
      </c>
      <c r="U16" s="14">
        <v>1037</v>
      </c>
    </row>
    <row r="17" spans="1:21" s="7" customFormat="1" ht="9.9499999999999993" customHeight="1" x14ac:dyDescent="0.35">
      <c r="A17" s="7">
        <v>1032</v>
      </c>
      <c r="B17" s="7">
        <v>1034</v>
      </c>
      <c r="D17" s="149" t="s">
        <v>50</v>
      </c>
      <c r="F17" s="15" t="str">
        <f t="shared" si="0"/>
        <v/>
      </c>
      <c r="H17" s="15" t="str">
        <f t="shared" si="1"/>
        <v/>
      </c>
      <c r="I17" s="14"/>
      <c r="J17" s="15" t="str">
        <f t="shared" si="2"/>
        <v/>
      </c>
      <c r="K17" s="14"/>
      <c r="L17" s="15" t="str">
        <f t="shared" si="3"/>
        <v/>
      </c>
      <c r="M17" s="69"/>
      <c r="N17" s="15" t="str">
        <f t="shared" si="4"/>
        <v/>
      </c>
      <c r="O17" s="14"/>
      <c r="P17" s="15" t="str">
        <f t="shared" si="5"/>
        <v/>
      </c>
      <c r="Q17" s="14"/>
      <c r="R17" s="15" t="str">
        <f t="shared" si="6"/>
        <v/>
      </c>
      <c r="S17" s="14"/>
      <c r="T17" s="14">
        <v>1032</v>
      </c>
      <c r="U17" s="14">
        <v>1034</v>
      </c>
    </row>
    <row r="18" spans="1:21" s="7" customFormat="1" ht="9.9499999999999993" customHeight="1" x14ac:dyDescent="0.35">
      <c r="A18" s="7">
        <v>1029</v>
      </c>
      <c r="B18" s="7">
        <v>1031</v>
      </c>
      <c r="D18" s="150"/>
      <c r="F18" s="15" t="str">
        <f t="shared" si="0"/>
        <v/>
      </c>
      <c r="H18" s="15" t="str">
        <f t="shared" si="1"/>
        <v/>
      </c>
      <c r="I18" s="14"/>
      <c r="J18" s="15" t="str">
        <f t="shared" si="2"/>
        <v/>
      </c>
      <c r="K18" s="14"/>
      <c r="L18" s="15" t="str">
        <f t="shared" si="3"/>
        <v/>
      </c>
      <c r="M18" s="69"/>
      <c r="N18" s="15" t="str">
        <f t="shared" si="4"/>
        <v/>
      </c>
      <c r="O18" s="14"/>
      <c r="P18" s="15" t="str">
        <f t="shared" si="5"/>
        <v/>
      </c>
      <c r="Q18" s="14"/>
      <c r="R18" s="15" t="str">
        <f t="shared" si="6"/>
        <v/>
      </c>
      <c r="S18" s="14"/>
      <c r="T18" s="14">
        <v>1029</v>
      </c>
      <c r="U18" s="14">
        <v>1031</v>
      </c>
    </row>
    <row r="19" spans="1:21" s="7" customFormat="1" ht="9.9499999999999993" customHeight="1" x14ac:dyDescent="0.35">
      <c r="A19" s="7">
        <v>1026</v>
      </c>
      <c r="B19" s="7">
        <v>1028</v>
      </c>
      <c r="D19" s="150"/>
      <c r="F19" s="15" t="str">
        <f t="shared" si="0"/>
        <v/>
      </c>
      <c r="H19" s="15" t="str">
        <f t="shared" si="1"/>
        <v/>
      </c>
      <c r="I19" s="14"/>
      <c r="J19" s="15" t="str">
        <f t="shared" si="2"/>
        <v/>
      </c>
      <c r="K19" s="14"/>
      <c r="L19" s="15" t="str">
        <f t="shared" si="3"/>
        <v/>
      </c>
      <c r="M19" s="69"/>
      <c r="N19" s="15" t="str">
        <f t="shared" si="4"/>
        <v/>
      </c>
      <c r="O19" s="14"/>
      <c r="P19" s="15" t="str">
        <f t="shared" si="5"/>
        <v/>
      </c>
      <c r="Q19" s="14"/>
      <c r="R19" s="15" t="str">
        <f t="shared" si="6"/>
        <v/>
      </c>
      <c r="S19" s="14"/>
      <c r="T19" s="14">
        <v>1026</v>
      </c>
      <c r="U19" s="14">
        <v>1028</v>
      </c>
    </row>
    <row r="20" spans="1:21" s="7" customFormat="1" ht="9.9499999999999993" customHeight="1" x14ac:dyDescent="0.35">
      <c r="A20" s="7">
        <v>1023</v>
      </c>
      <c r="B20" s="7">
        <v>1025</v>
      </c>
      <c r="D20" s="151"/>
      <c r="F20" s="15" t="str">
        <f t="shared" si="0"/>
        <v/>
      </c>
      <c r="H20" s="15" t="str">
        <f t="shared" si="1"/>
        <v/>
      </c>
      <c r="I20" s="14"/>
      <c r="J20" s="15" t="str">
        <f t="shared" si="2"/>
        <v/>
      </c>
      <c r="K20" s="14"/>
      <c r="L20" s="15" t="str">
        <f t="shared" si="3"/>
        <v/>
      </c>
      <c r="M20" s="69"/>
      <c r="N20" s="15" t="str">
        <f t="shared" si="4"/>
        <v/>
      </c>
      <c r="O20" s="14"/>
      <c r="P20" s="15" t="str">
        <f t="shared" si="5"/>
        <v/>
      </c>
      <c r="Q20" s="14"/>
      <c r="R20" s="15" t="str">
        <f t="shared" si="6"/>
        <v/>
      </c>
      <c r="S20" s="14"/>
      <c r="T20" s="14">
        <v>1023</v>
      </c>
      <c r="U20" s="14">
        <v>1025</v>
      </c>
    </row>
    <row r="21" spans="1:21" s="7" customFormat="1" ht="9.9499999999999993" customHeight="1" thickBot="1" x14ac:dyDescent="0.4">
      <c r="A21" s="7">
        <v>1021</v>
      </c>
      <c r="B21" s="7">
        <v>1022</v>
      </c>
      <c r="D21" s="152"/>
      <c r="F21" s="17" t="str">
        <f t="shared" si="0"/>
        <v/>
      </c>
      <c r="H21" s="17" t="str">
        <f t="shared" si="1"/>
        <v/>
      </c>
      <c r="I21" s="14"/>
      <c r="J21" s="17" t="str">
        <f t="shared" si="2"/>
        <v/>
      </c>
      <c r="K21" s="14"/>
      <c r="L21" s="17" t="str">
        <f t="shared" si="3"/>
        <v/>
      </c>
      <c r="M21" s="69"/>
      <c r="N21" s="17" t="str">
        <f t="shared" si="4"/>
        <v/>
      </c>
      <c r="O21" s="14"/>
      <c r="P21" s="17" t="str">
        <f t="shared" si="5"/>
        <v/>
      </c>
      <c r="Q21" s="14"/>
      <c r="R21" s="17" t="str">
        <f t="shared" si="6"/>
        <v/>
      </c>
      <c r="S21" s="14"/>
      <c r="T21" s="14">
        <v>1021</v>
      </c>
      <c r="U21" s="14">
        <v>1022</v>
      </c>
    </row>
    <row r="22" spans="1:21" s="7" customFormat="1" ht="9.9499999999999993" customHeight="1" x14ac:dyDescent="0.35">
      <c r="A22" s="7">
        <v>1018</v>
      </c>
      <c r="B22" s="7">
        <v>1020</v>
      </c>
      <c r="D22" s="149" t="s">
        <v>78</v>
      </c>
      <c r="F22" s="15" t="str">
        <f t="shared" si="0"/>
        <v/>
      </c>
      <c r="H22" s="15" t="str">
        <f t="shared" si="1"/>
        <v/>
      </c>
      <c r="I22" s="14"/>
      <c r="J22" s="15" t="str">
        <f t="shared" si="2"/>
        <v/>
      </c>
      <c r="K22" s="14"/>
      <c r="L22" s="15" t="str">
        <f t="shared" si="3"/>
        <v/>
      </c>
      <c r="M22" s="69"/>
      <c r="N22" s="15" t="str">
        <f t="shared" si="4"/>
        <v/>
      </c>
      <c r="O22" s="14"/>
      <c r="P22" s="15" t="str">
        <f t="shared" si="5"/>
        <v/>
      </c>
      <c r="Q22" s="14"/>
      <c r="R22" s="15" t="str">
        <f t="shared" si="6"/>
        <v/>
      </c>
      <c r="S22" s="14"/>
      <c r="T22" s="14">
        <v>1018</v>
      </c>
      <c r="U22" s="14">
        <v>1020</v>
      </c>
    </row>
    <row r="23" spans="1:21" s="7" customFormat="1" ht="9.9499999999999993" customHeight="1" x14ac:dyDescent="0.35">
      <c r="A23" s="7">
        <v>1015</v>
      </c>
      <c r="B23" s="7">
        <v>1017</v>
      </c>
      <c r="D23" s="150"/>
      <c r="F23" s="15" t="str">
        <f t="shared" si="0"/>
        <v/>
      </c>
      <c r="H23" s="15" t="str">
        <f t="shared" si="1"/>
        <v/>
      </c>
      <c r="I23" s="14"/>
      <c r="J23" s="15" t="str">
        <f t="shared" si="2"/>
        <v/>
      </c>
      <c r="K23" s="14"/>
      <c r="L23" s="15" t="str">
        <f t="shared" si="3"/>
        <v/>
      </c>
      <c r="M23" s="69"/>
      <c r="N23" s="15" t="str">
        <f t="shared" si="4"/>
        <v/>
      </c>
      <c r="O23" s="14"/>
      <c r="P23" s="15" t="str">
        <f t="shared" si="5"/>
        <v/>
      </c>
      <c r="Q23" s="14"/>
      <c r="R23" s="15" t="str">
        <f t="shared" si="6"/>
        <v/>
      </c>
      <c r="S23" s="14"/>
      <c r="T23" s="14">
        <v>1015</v>
      </c>
      <c r="U23" s="14">
        <v>1017</v>
      </c>
    </row>
    <row r="24" spans="1:21" s="7" customFormat="1" ht="9.9499999999999993" customHeight="1" x14ac:dyDescent="0.35">
      <c r="A24" s="7">
        <v>1012</v>
      </c>
      <c r="B24" s="7">
        <v>1014</v>
      </c>
      <c r="D24" s="150"/>
      <c r="F24" s="15" t="str">
        <f t="shared" si="0"/>
        <v/>
      </c>
      <c r="H24" s="15" t="str">
        <f t="shared" si="1"/>
        <v/>
      </c>
      <c r="I24" s="14"/>
      <c r="J24" s="15" t="str">
        <f t="shared" si="2"/>
        <v/>
      </c>
      <c r="K24" s="14"/>
      <c r="L24" s="15" t="str">
        <f t="shared" si="3"/>
        <v/>
      </c>
      <c r="M24" s="69"/>
      <c r="N24" s="15" t="str">
        <f t="shared" si="4"/>
        <v/>
      </c>
      <c r="O24" s="14"/>
      <c r="P24" s="15" t="str">
        <f t="shared" si="5"/>
        <v/>
      </c>
      <c r="Q24" s="14"/>
      <c r="R24" s="15" t="str">
        <f t="shared" si="6"/>
        <v/>
      </c>
      <c r="S24" s="14"/>
      <c r="T24" s="14">
        <v>1012</v>
      </c>
      <c r="U24" s="14">
        <v>1014</v>
      </c>
    </row>
    <row r="25" spans="1:21" s="7" customFormat="1" ht="9.9499999999999993" customHeight="1" x14ac:dyDescent="0.35">
      <c r="A25" s="7">
        <v>1009</v>
      </c>
      <c r="B25" s="7">
        <v>1011</v>
      </c>
      <c r="D25" s="150"/>
      <c r="F25" s="15" t="str">
        <f t="shared" si="0"/>
        <v/>
      </c>
      <c r="H25" s="15" t="str">
        <f t="shared" si="1"/>
        <v/>
      </c>
      <c r="I25" s="14"/>
      <c r="J25" s="15" t="str">
        <f t="shared" si="2"/>
        <v/>
      </c>
      <c r="K25" s="14"/>
      <c r="L25" s="15" t="str">
        <f t="shared" si="3"/>
        <v/>
      </c>
      <c r="M25" s="69"/>
      <c r="N25" s="15" t="str">
        <f t="shared" si="4"/>
        <v/>
      </c>
      <c r="O25" s="14"/>
      <c r="P25" s="15" t="str">
        <f t="shared" si="5"/>
        <v/>
      </c>
      <c r="Q25" s="14"/>
      <c r="R25" s="15" t="str">
        <f t="shared" si="6"/>
        <v/>
      </c>
      <c r="S25" s="14"/>
      <c r="T25" s="14">
        <v>1009</v>
      </c>
      <c r="U25" s="14">
        <v>1011</v>
      </c>
    </row>
    <row r="26" spans="1:21" s="7" customFormat="1" ht="9.9499999999999993" customHeight="1" x14ac:dyDescent="0.35">
      <c r="A26" s="7">
        <v>1006</v>
      </c>
      <c r="B26" s="7">
        <v>1008</v>
      </c>
      <c r="D26" s="150"/>
      <c r="F26" s="15" t="str">
        <f t="shared" si="0"/>
        <v/>
      </c>
      <c r="H26" s="15" t="str">
        <f t="shared" si="1"/>
        <v/>
      </c>
      <c r="I26" s="14"/>
      <c r="J26" s="15" t="str">
        <f t="shared" si="2"/>
        <v/>
      </c>
      <c r="K26" s="14"/>
      <c r="L26" s="15" t="str">
        <f t="shared" si="3"/>
        <v/>
      </c>
      <c r="M26" s="69"/>
      <c r="N26" s="15" t="str">
        <f t="shared" si="4"/>
        <v/>
      </c>
      <c r="O26" s="14"/>
      <c r="P26" s="15" t="str">
        <f t="shared" si="5"/>
        <v/>
      </c>
      <c r="Q26" s="14"/>
      <c r="R26" s="15" t="str">
        <f t="shared" si="6"/>
        <v/>
      </c>
      <c r="S26" s="14"/>
      <c r="T26" s="14">
        <v>1006</v>
      </c>
      <c r="U26" s="14">
        <v>1008</v>
      </c>
    </row>
    <row r="27" spans="1:21" s="7" customFormat="1" ht="9.9499999999999993" customHeight="1" x14ac:dyDescent="0.35">
      <c r="A27" s="7">
        <v>1003</v>
      </c>
      <c r="B27" s="7">
        <v>1005</v>
      </c>
      <c r="D27" s="150"/>
      <c r="F27" s="15" t="str">
        <f t="shared" si="0"/>
        <v/>
      </c>
      <c r="H27" s="15" t="str">
        <f t="shared" si="1"/>
        <v/>
      </c>
      <c r="I27" s="14"/>
      <c r="J27" s="15" t="str">
        <f t="shared" si="2"/>
        <v/>
      </c>
      <c r="K27" s="14"/>
      <c r="L27" s="15" t="str">
        <f t="shared" si="3"/>
        <v/>
      </c>
      <c r="M27" s="69"/>
      <c r="N27" s="15" t="str">
        <f t="shared" si="4"/>
        <v/>
      </c>
      <c r="O27" s="14"/>
      <c r="P27" s="15" t="str">
        <f t="shared" si="5"/>
        <v/>
      </c>
      <c r="Q27" s="14"/>
      <c r="R27" s="15" t="str">
        <f t="shared" si="6"/>
        <v/>
      </c>
      <c r="S27" s="14"/>
      <c r="T27" s="14">
        <v>1003</v>
      </c>
      <c r="U27" s="14">
        <v>1005</v>
      </c>
    </row>
    <row r="28" spans="1:21" s="7" customFormat="1" ht="9.9499999999999993" customHeight="1" x14ac:dyDescent="0.35">
      <c r="A28" s="7">
        <v>1000</v>
      </c>
      <c r="B28" s="7">
        <v>1002</v>
      </c>
      <c r="D28" s="150"/>
      <c r="F28" s="15" t="str">
        <f t="shared" si="0"/>
        <v/>
      </c>
      <c r="H28" s="15" t="str">
        <f t="shared" si="1"/>
        <v/>
      </c>
      <c r="I28" s="14"/>
      <c r="J28" s="15" t="str">
        <f t="shared" si="2"/>
        <v/>
      </c>
      <c r="K28" s="14"/>
      <c r="L28" s="15" t="str">
        <f t="shared" si="3"/>
        <v/>
      </c>
      <c r="M28" s="69"/>
      <c r="N28" s="15" t="str">
        <f t="shared" si="4"/>
        <v/>
      </c>
      <c r="O28" s="14"/>
      <c r="P28" s="15" t="str">
        <f t="shared" si="5"/>
        <v/>
      </c>
      <c r="Q28" s="14"/>
      <c r="R28" s="15" t="str">
        <f t="shared" si="6"/>
        <v/>
      </c>
      <c r="S28" s="14"/>
      <c r="T28" s="14">
        <v>1000</v>
      </c>
      <c r="U28" s="14">
        <v>1002</v>
      </c>
    </row>
    <row r="29" spans="1:21" s="7" customFormat="1" ht="9.9499999999999993" customHeight="1" x14ac:dyDescent="0.35">
      <c r="A29" s="7">
        <v>997</v>
      </c>
      <c r="B29" s="7">
        <v>999</v>
      </c>
      <c r="D29" s="150"/>
      <c r="F29" s="15" t="str">
        <f t="shared" si="0"/>
        <v/>
      </c>
      <c r="H29" s="15" t="str">
        <f t="shared" si="1"/>
        <v/>
      </c>
      <c r="I29" s="14"/>
      <c r="J29" s="15" t="str">
        <f t="shared" si="2"/>
        <v/>
      </c>
      <c r="K29" s="14"/>
      <c r="L29" s="15" t="str">
        <f t="shared" si="3"/>
        <v/>
      </c>
      <c r="M29" s="69"/>
      <c r="N29" s="15" t="str">
        <f t="shared" si="4"/>
        <v/>
      </c>
      <c r="O29" s="14"/>
      <c r="P29" s="15" t="str">
        <f t="shared" si="5"/>
        <v/>
      </c>
      <c r="Q29" s="14"/>
      <c r="R29" s="15" t="str">
        <f t="shared" si="6"/>
        <v/>
      </c>
      <c r="S29" s="14"/>
      <c r="T29" s="14">
        <v>997</v>
      </c>
      <c r="U29" s="14">
        <v>999</v>
      </c>
    </row>
    <row r="30" spans="1:21" s="7" customFormat="1" ht="9.9499999999999993" customHeight="1" x14ac:dyDescent="0.35">
      <c r="A30" s="7">
        <v>994</v>
      </c>
      <c r="B30" s="7">
        <v>996</v>
      </c>
      <c r="D30" s="150"/>
      <c r="F30" s="15" t="str">
        <f t="shared" si="0"/>
        <v/>
      </c>
      <c r="H30" s="15" t="str">
        <f t="shared" si="1"/>
        <v/>
      </c>
      <c r="I30" s="14"/>
      <c r="J30" s="15" t="str">
        <f t="shared" si="2"/>
        <v/>
      </c>
      <c r="K30" s="14"/>
      <c r="L30" s="15" t="str">
        <f t="shared" si="3"/>
        <v/>
      </c>
      <c r="M30" s="69"/>
      <c r="N30" s="15" t="str">
        <f t="shared" si="4"/>
        <v/>
      </c>
      <c r="O30" s="14"/>
      <c r="P30" s="15" t="str">
        <f t="shared" si="5"/>
        <v/>
      </c>
      <c r="Q30" s="14"/>
      <c r="R30" s="15" t="str">
        <f t="shared" si="6"/>
        <v/>
      </c>
      <c r="S30" s="14"/>
      <c r="T30" s="14">
        <v>994</v>
      </c>
      <c r="U30" s="14">
        <v>996</v>
      </c>
    </row>
    <row r="31" spans="1:21" s="7" customFormat="1" ht="9.9499999999999993" customHeight="1" x14ac:dyDescent="0.35">
      <c r="A31" s="7">
        <v>991</v>
      </c>
      <c r="B31" s="7">
        <v>993</v>
      </c>
      <c r="D31" s="150"/>
      <c r="F31" s="15" t="str">
        <f t="shared" si="0"/>
        <v/>
      </c>
      <c r="H31" s="15" t="str">
        <f t="shared" si="1"/>
        <v/>
      </c>
      <c r="I31" s="14"/>
      <c r="J31" s="15" t="str">
        <f t="shared" si="2"/>
        <v/>
      </c>
      <c r="K31" s="14"/>
      <c r="L31" s="15" t="str">
        <f t="shared" si="3"/>
        <v/>
      </c>
      <c r="M31" s="69"/>
      <c r="N31" s="15" t="str">
        <f t="shared" si="4"/>
        <v/>
      </c>
      <c r="O31" s="14"/>
      <c r="P31" s="15" t="str">
        <f t="shared" si="5"/>
        <v/>
      </c>
      <c r="Q31" s="14"/>
      <c r="R31" s="15" t="str">
        <f t="shared" si="6"/>
        <v/>
      </c>
      <c r="S31" s="14"/>
      <c r="T31" s="14">
        <v>991</v>
      </c>
      <c r="U31" s="14">
        <v>993</v>
      </c>
    </row>
    <row r="32" spans="1:21" s="7" customFormat="1" ht="9.9499999999999993" customHeight="1" x14ac:dyDescent="0.35">
      <c r="A32" s="7">
        <v>988</v>
      </c>
      <c r="B32" s="7">
        <v>990</v>
      </c>
      <c r="D32" s="150"/>
      <c r="F32" s="15" t="str">
        <f t="shared" si="0"/>
        <v/>
      </c>
      <c r="H32" s="15" t="str">
        <f t="shared" si="1"/>
        <v/>
      </c>
      <c r="I32" s="14"/>
      <c r="J32" s="15" t="str">
        <f t="shared" si="2"/>
        <v/>
      </c>
      <c r="K32" s="14"/>
      <c r="L32" s="15" t="str">
        <f t="shared" si="3"/>
        <v/>
      </c>
      <c r="M32" s="69"/>
      <c r="N32" s="15" t="str">
        <f t="shared" si="4"/>
        <v/>
      </c>
      <c r="O32" s="14"/>
      <c r="P32" s="15" t="str">
        <f t="shared" si="5"/>
        <v/>
      </c>
      <c r="Q32" s="14"/>
      <c r="R32" s="15" t="str">
        <f t="shared" si="6"/>
        <v/>
      </c>
      <c r="S32" s="14"/>
      <c r="T32" s="14">
        <v>988</v>
      </c>
      <c r="U32" s="14">
        <v>990</v>
      </c>
    </row>
    <row r="33" spans="1:21" s="7" customFormat="1" ht="9.9499999999999993" customHeight="1" x14ac:dyDescent="0.35">
      <c r="A33" s="7">
        <v>985</v>
      </c>
      <c r="B33" s="7">
        <v>987</v>
      </c>
      <c r="D33" s="150"/>
      <c r="F33" s="15" t="str">
        <f t="shared" si="0"/>
        <v/>
      </c>
      <c r="H33" s="15" t="str">
        <f t="shared" si="1"/>
        <v/>
      </c>
      <c r="I33" s="14"/>
      <c r="J33" s="15" t="str">
        <f t="shared" si="2"/>
        <v/>
      </c>
      <c r="K33" s="14"/>
      <c r="L33" s="15" t="str">
        <f t="shared" si="3"/>
        <v/>
      </c>
      <c r="M33" s="69"/>
      <c r="N33" s="15" t="str">
        <f t="shared" si="4"/>
        <v/>
      </c>
      <c r="O33" s="14"/>
      <c r="P33" s="15" t="str">
        <f t="shared" si="5"/>
        <v/>
      </c>
      <c r="Q33" s="14"/>
      <c r="R33" s="15" t="str">
        <f t="shared" si="6"/>
        <v/>
      </c>
      <c r="S33" s="14"/>
      <c r="T33" s="14">
        <v>985</v>
      </c>
      <c r="U33" s="14">
        <v>987</v>
      </c>
    </row>
    <row r="34" spans="1:21" s="7" customFormat="1" ht="9.9499999999999993" customHeight="1" x14ac:dyDescent="0.35">
      <c r="A34" s="7">
        <v>982</v>
      </c>
      <c r="B34" s="7">
        <v>984</v>
      </c>
      <c r="D34" s="150"/>
      <c r="F34" s="15" t="str">
        <f t="shared" si="0"/>
        <v/>
      </c>
      <c r="H34" s="15" t="str">
        <f t="shared" si="1"/>
        <v/>
      </c>
      <c r="I34" s="14"/>
      <c r="J34" s="15" t="str">
        <f t="shared" si="2"/>
        <v/>
      </c>
      <c r="K34" s="14"/>
      <c r="L34" s="15" t="str">
        <f t="shared" si="3"/>
        <v/>
      </c>
      <c r="M34" s="69"/>
      <c r="N34" s="15" t="str">
        <f t="shared" si="4"/>
        <v/>
      </c>
      <c r="O34" s="14"/>
      <c r="P34" s="15" t="str">
        <f t="shared" si="5"/>
        <v/>
      </c>
      <c r="Q34" s="14"/>
      <c r="R34" s="15" t="str">
        <f t="shared" si="6"/>
        <v/>
      </c>
      <c r="S34" s="14"/>
      <c r="T34" s="14">
        <v>982</v>
      </c>
      <c r="U34" s="14">
        <v>984</v>
      </c>
    </row>
    <row r="35" spans="1:21" s="7" customFormat="1" ht="9.9499999999999993" customHeight="1" thickBot="1" x14ac:dyDescent="0.4">
      <c r="A35" s="7">
        <v>980</v>
      </c>
      <c r="B35" s="7">
        <v>981</v>
      </c>
      <c r="D35" s="150"/>
      <c r="F35" s="17" t="str">
        <f t="shared" si="0"/>
        <v/>
      </c>
      <c r="H35" s="17" t="str">
        <f t="shared" si="1"/>
        <v/>
      </c>
      <c r="I35" s="14"/>
      <c r="J35" s="17" t="str">
        <f t="shared" si="2"/>
        <v/>
      </c>
      <c r="K35" s="14"/>
      <c r="L35" s="17" t="str">
        <f t="shared" si="3"/>
        <v/>
      </c>
      <c r="M35" s="69"/>
      <c r="N35" s="17" t="str">
        <f t="shared" si="4"/>
        <v/>
      </c>
      <c r="O35" s="14"/>
      <c r="P35" s="17" t="str">
        <f t="shared" si="5"/>
        <v/>
      </c>
      <c r="Q35" s="14"/>
      <c r="R35" s="17" t="str">
        <f t="shared" si="6"/>
        <v/>
      </c>
      <c r="S35" s="14"/>
      <c r="T35" s="14">
        <v>980</v>
      </c>
      <c r="U35" s="14">
        <v>981</v>
      </c>
    </row>
    <row r="36" spans="1:21" s="7" customFormat="1" ht="9.9499999999999993" customHeight="1" x14ac:dyDescent="0.35">
      <c r="A36" s="7">
        <v>977</v>
      </c>
      <c r="B36" s="7">
        <v>979</v>
      </c>
      <c r="D36" s="142" t="s">
        <v>79</v>
      </c>
      <c r="F36" s="15" t="str">
        <f t="shared" si="0"/>
        <v/>
      </c>
      <c r="H36" s="15" t="str">
        <f t="shared" si="1"/>
        <v/>
      </c>
      <c r="I36" s="14"/>
      <c r="J36" s="15" t="str">
        <f t="shared" si="2"/>
        <v/>
      </c>
      <c r="K36" s="14"/>
      <c r="L36" s="15" t="str">
        <f t="shared" si="3"/>
        <v/>
      </c>
      <c r="M36" s="69"/>
      <c r="N36" s="15" t="str">
        <f t="shared" si="4"/>
        <v/>
      </c>
      <c r="O36" s="14"/>
      <c r="P36" s="15" t="str">
        <f t="shared" si="5"/>
        <v/>
      </c>
      <c r="Q36" s="14"/>
      <c r="R36" s="15" t="str">
        <f t="shared" si="6"/>
        <v/>
      </c>
      <c r="S36" s="14"/>
      <c r="T36" s="14">
        <v>977</v>
      </c>
      <c r="U36" s="14">
        <v>979</v>
      </c>
    </row>
    <row r="37" spans="1:21" s="7" customFormat="1" ht="9.9499999999999993" customHeight="1" x14ac:dyDescent="0.35">
      <c r="A37" s="7">
        <v>974</v>
      </c>
      <c r="B37" s="7">
        <v>976</v>
      </c>
      <c r="D37" s="143"/>
      <c r="F37" s="15" t="str">
        <f t="shared" si="0"/>
        <v/>
      </c>
      <c r="H37" s="15" t="str">
        <f t="shared" si="1"/>
        <v/>
      </c>
      <c r="I37" s="14"/>
      <c r="J37" s="15" t="str">
        <f t="shared" si="2"/>
        <v/>
      </c>
      <c r="K37" s="14"/>
      <c r="L37" s="15" t="str">
        <f t="shared" si="3"/>
        <v/>
      </c>
      <c r="M37" s="69"/>
      <c r="N37" s="15" t="str">
        <f t="shared" si="4"/>
        <v/>
      </c>
      <c r="O37" s="14"/>
      <c r="P37" s="15" t="str">
        <f t="shared" si="5"/>
        <v/>
      </c>
      <c r="Q37" s="14"/>
      <c r="R37" s="15" t="str">
        <f t="shared" si="6"/>
        <v/>
      </c>
      <c r="S37" s="14"/>
      <c r="T37" s="14">
        <v>974</v>
      </c>
      <c r="U37" s="14">
        <v>976</v>
      </c>
    </row>
    <row r="38" spans="1:21" s="7" customFormat="1" ht="9.9499999999999993" customHeight="1" x14ac:dyDescent="0.35">
      <c r="A38" s="7">
        <v>971</v>
      </c>
      <c r="B38" s="7">
        <v>973</v>
      </c>
      <c r="D38" s="143"/>
      <c r="F38" s="15" t="str">
        <f t="shared" si="0"/>
        <v/>
      </c>
      <c r="H38" s="15" t="str">
        <f t="shared" si="1"/>
        <v/>
      </c>
      <c r="I38" s="14"/>
      <c r="J38" s="15" t="str">
        <f t="shared" si="2"/>
        <v/>
      </c>
      <c r="K38" s="14"/>
      <c r="L38" s="15" t="str">
        <f t="shared" si="3"/>
        <v/>
      </c>
      <c r="M38" s="69"/>
      <c r="N38" s="15" t="str">
        <f t="shared" si="4"/>
        <v/>
      </c>
      <c r="O38" s="14"/>
      <c r="P38" s="15" t="str">
        <f t="shared" si="5"/>
        <v/>
      </c>
      <c r="Q38" s="14"/>
      <c r="R38" s="15" t="str">
        <f t="shared" si="6"/>
        <v/>
      </c>
      <c r="S38" s="14"/>
      <c r="T38" s="14">
        <v>971</v>
      </c>
      <c r="U38" s="14">
        <v>973</v>
      </c>
    </row>
    <row r="39" spans="1:21" s="7" customFormat="1" ht="9.9499999999999993" customHeight="1" x14ac:dyDescent="0.35">
      <c r="A39" s="7">
        <v>968</v>
      </c>
      <c r="B39" s="7">
        <v>970</v>
      </c>
      <c r="D39" s="143"/>
      <c r="F39" s="15" t="str">
        <f t="shared" si="0"/>
        <v/>
      </c>
      <c r="H39" s="15" t="str">
        <f t="shared" si="1"/>
        <v/>
      </c>
      <c r="I39" s="14"/>
      <c r="J39" s="15" t="str">
        <f t="shared" si="2"/>
        <v/>
      </c>
      <c r="K39" s="14"/>
      <c r="L39" s="15" t="str">
        <f t="shared" si="3"/>
        <v/>
      </c>
      <c r="M39" s="69"/>
      <c r="N39" s="15" t="str">
        <f t="shared" si="4"/>
        <v/>
      </c>
      <c r="O39" s="14"/>
      <c r="P39" s="15" t="str">
        <f t="shared" si="5"/>
        <v/>
      </c>
      <c r="Q39" s="14"/>
      <c r="R39" s="15" t="str">
        <f t="shared" si="6"/>
        <v/>
      </c>
      <c r="S39" s="14"/>
      <c r="T39" s="14">
        <v>968</v>
      </c>
      <c r="U39" s="14">
        <v>970</v>
      </c>
    </row>
    <row r="40" spans="1:21" s="7" customFormat="1" ht="9.9499999999999993" customHeight="1" x14ac:dyDescent="0.35">
      <c r="A40" s="7">
        <v>965</v>
      </c>
      <c r="B40" s="7">
        <v>967</v>
      </c>
      <c r="D40" s="143"/>
      <c r="F40" s="15" t="str">
        <f t="shared" si="0"/>
        <v/>
      </c>
      <c r="H40" s="15" t="str">
        <f t="shared" si="1"/>
        <v/>
      </c>
      <c r="I40" s="14"/>
      <c r="J40" s="15" t="str">
        <f t="shared" si="2"/>
        <v/>
      </c>
      <c r="K40" s="14"/>
      <c r="L40" s="15" t="str">
        <f t="shared" si="3"/>
        <v/>
      </c>
      <c r="M40" s="69"/>
      <c r="N40" s="15" t="str">
        <f t="shared" si="4"/>
        <v/>
      </c>
      <c r="O40" s="14"/>
      <c r="P40" s="15" t="str">
        <f t="shared" si="5"/>
        <v/>
      </c>
      <c r="Q40" s="14"/>
      <c r="R40" s="15" t="str">
        <f t="shared" si="6"/>
        <v/>
      </c>
      <c r="S40" s="14"/>
      <c r="T40" s="14">
        <v>965</v>
      </c>
      <c r="U40" s="14">
        <v>967</v>
      </c>
    </row>
    <row r="41" spans="1:21" s="7" customFormat="1" ht="9.9499999999999993" customHeight="1" x14ac:dyDescent="0.35">
      <c r="A41" s="7">
        <v>962</v>
      </c>
      <c r="B41" s="7">
        <v>964</v>
      </c>
      <c r="D41" s="143"/>
      <c r="F41" s="15" t="str">
        <f t="shared" si="0"/>
        <v/>
      </c>
      <c r="H41" s="15" t="str">
        <f t="shared" si="1"/>
        <v/>
      </c>
      <c r="I41" s="14"/>
      <c r="J41" s="15" t="str">
        <f t="shared" si="2"/>
        <v/>
      </c>
      <c r="K41" s="14"/>
      <c r="L41" s="15" t="str">
        <f t="shared" si="3"/>
        <v/>
      </c>
      <c r="M41" s="69"/>
      <c r="N41" s="15" t="str">
        <f t="shared" si="4"/>
        <v/>
      </c>
      <c r="O41" s="14"/>
      <c r="P41" s="15" t="str">
        <f t="shared" si="5"/>
        <v/>
      </c>
      <c r="Q41" s="14"/>
      <c r="R41" s="15" t="str">
        <f t="shared" si="6"/>
        <v/>
      </c>
      <c r="S41" s="14"/>
      <c r="T41" s="14">
        <v>962</v>
      </c>
      <c r="U41" s="14">
        <v>964</v>
      </c>
    </row>
    <row r="42" spans="1:21" s="7" customFormat="1" ht="9.9499999999999993" customHeight="1" thickBot="1" x14ac:dyDescent="0.4">
      <c r="A42" s="7">
        <v>960</v>
      </c>
      <c r="B42" s="7">
        <v>961</v>
      </c>
      <c r="D42" s="143"/>
      <c r="F42" s="17" t="str">
        <f t="shared" si="0"/>
        <v/>
      </c>
      <c r="H42" s="17" t="str">
        <f t="shared" si="1"/>
        <v/>
      </c>
      <c r="I42" s="14"/>
      <c r="J42" s="17" t="str">
        <f t="shared" si="2"/>
        <v/>
      </c>
      <c r="K42" s="14"/>
      <c r="L42" s="17" t="str">
        <f t="shared" si="3"/>
        <v/>
      </c>
      <c r="M42" s="69"/>
      <c r="N42" s="17" t="str">
        <f t="shared" si="4"/>
        <v/>
      </c>
      <c r="O42" s="14"/>
      <c r="P42" s="17" t="str">
        <f t="shared" si="5"/>
        <v/>
      </c>
      <c r="Q42" s="14"/>
      <c r="R42" s="17" t="str">
        <f t="shared" si="6"/>
        <v/>
      </c>
      <c r="S42" s="14"/>
      <c r="T42" s="14">
        <v>960</v>
      </c>
      <c r="U42" s="14">
        <v>961</v>
      </c>
    </row>
    <row r="43" spans="1:21" s="7" customFormat="1" ht="9.9499999999999993" customHeight="1" x14ac:dyDescent="0.35">
      <c r="A43" s="7">
        <v>958</v>
      </c>
      <c r="B43" s="7">
        <v>959</v>
      </c>
      <c r="D43" s="148" t="s">
        <v>52</v>
      </c>
      <c r="F43" s="15" t="str">
        <f t="shared" si="0"/>
        <v/>
      </c>
      <c r="H43" s="15" t="str">
        <f t="shared" si="1"/>
        <v/>
      </c>
      <c r="I43" s="14"/>
      <c r="J43" s="15" t="str">
        <f t="shared" si="2"/>
        <v/>
      </c>
      <c r="K43" s="14"/>
      <c r="L43" s="15" t="str">
        <f t="shared" si="3"/>
        <v/>
      </c>
      <c r="M43" s="69"/>
      <c r="N43" s="15" t="str">
        <f t="shared" si="4"/>
        <v/>
      </c>
      <c r="O43" s="14"/>
      <c r="P43" s="15" t="str">
        <f t="shared" si="5"/>
        <v/>
      </c>
      <c r="Q43" s="14"/>
      <c r="R43" s="15" t="str">
        <f t="shared" si="6"/>
        <v/>
      </c>
      <c r="S43" s="14"/>
      <c r="T43" s="14">
        <v>958</v>
      </c>
      <c r="U43" s="14">
        <v>959</v>
      </c>
    </row>
    <row r="44" spans="1:21" s="7" customFormat="1" ht="9.9499999999999993" customHeight="1" x14ac:dyDescent="0.35">
      <c r="A44" s="7">
        <v>955</v>
      </c>
      <c r="B44" s="7">
        <v>957</v>
      </c>
      <c r="D44" s="148"/>
      <c r="F44" s="15" t="str">
        <f t="shared" si="0"/>
        <v/>
      </c>
      <c r="H44" s="15" t="str">
        <f t="shared" si="1"/>
        <v/>
      </c>
      <c r="I44" s="14"/>
      <c r="J44" s="15" t="str">
        <f t="shared" si="2"/>
        <v/>
      </c>
      <c r="K44" s="14"/>
      <c r="L44" s="15" t="str">
        <f t="shared" si="3"/>
        <v/>
      </c>
      <c r="M44" s="69"/>
      <c r="N44" s="15" t="str">
        <f t="shared" si="4"/>
        <v/>
      </c>
      <c r="O44" s="14"/>
      <c r="P44" s="15" t="str">
        <f t="shared" si="5"/>
        <v/>
      </c>
      <c r="Q44" s="14"/>
      <c r="R44" s="15" t="str">
        <f t="shared" si="6"/>
        <v/>
      </c>
      <c r="S44" s="14"/>
      <c r="T44" s="14">
        <v>955</v>
      </c>
      <c r="U44" s="14">
        <v>957</v>
      </c>
    </row>
    <row r="45" spans="1:21" s="7" customFormat="1" ht="9.9499999999999993" customHeight="1" x14ac:dyDescent="0.35">
      <c r="A45" s="7">
        <v>952</v>
      </c>
      <c r="B45" s="7">
        <v>954</v>
      </c>
      <c r="D45" s="148"/>
      <c r="F45" s="15" t="str">
        <f t="shared" si="0"/>
        <v/>
      </c>
      <c r="H45" s="15" t="str">
        <f t="shared" si="1"/>
        <v/>
      </c>
      <c r="I45" s="14"/>
      <c r="J45" s="15" t="str">
        <f t="shared" si="2"/>
        <v/>
      </c>
      <c r="K45" s="14"/>
      <c r="L45" s="15" t="str">
        <f t="shared" si="3"/>
        <v/>
      </c>
      <c r="M45" s="69"/>
      <c r="N45" s="15" t="str">
        <f t="shared" si="4"/>
        <v/>
      </c>
      <c r="O45" s="14"/>
      <c r="P45" s="15" t="str">
        <f t="shared" si="5"/>
        <v/>
      </c>
      <c r="Q45" s="14"/>
      <c r="R45" s="15" t="str">
        <f t="shared" si="6"/>
        <v/>
      </c>
      <c r="S45" s="14"/>
      <c r="T45" s="14">
        <v>952</v>
      </c>
      <c r="U45" s="14">
        <v>954</v>
      </c>
    </row>
    <row r="46" spans="1:21" s="7" customFormat="1" ht="9.9499999999999993" customHeight="1" thickBot="1" x14ac:dyDescent="0.4">
      <c r="A46" s="7">
        <v>950</v>
      </c>
      <c r="B46" s="7">
        <v>951</v>
      </c>
      <c r="D46" s="148"/>
      <c r="F46" s="17" t="str">
        <f t="shared" si="0"/>
        <v/>
      </c>
      <c r="H46" s="17" t="str">
        <f t="shared" si="1"/>
        <v/>
      </c>
      <c r="I46" s="14"/>
      <c r="J46" s="17" t="str">
        <f t="shared" si="2"/>
        <v/>
      </c>
      <c r="K46" s="14"/>
      <c r="L46" s="17" t="str">
        <f t="shared" si="3"/>
        <v/>
      </c>
      <c r="M46" s="69"/>
      <c r="N46" s="17" t="str">
        <f t="shared" si="4"/>
        <v/>
      </c>
      <c r="O46" s="14"/>
      <c r="P46" s="17" t="str">
        <f t="shared" si="5"/>
        <v/>
      </c>
      <c r="Q46" s="14"/>
      <c r="R46" s="17" t="str">
        <f t="shared" si="6"/>
        <v/>
      </c>
      <c r="S46" s="14"/>
      <c r="T46" s="14">
        <v>950</v>
      </c>
      <c r="U46" s="14">
        <v>951</v>
      </c>
    </row>
    <row r="47" spans="1:21" ht="18.75" customHeight="1" x14ac:dyDescent="0.2">
      <c r="D47" s="155"/>
      <c r="T47" s="70"/>
      <c r="U47" s="70"/>
    </row>
    <row r="48" spans="1:21" ht="18" hidden="1" customHeight="1" x14ac:dyDescent="0.25">
      <c r="D48" s="10"/>
      <c r="F48" s="76">
        <f>Data!I5</f>
        <v>0</v>
      </c>
      <c r="G48" s="76"/>
      <c r="H48" s="76">
        <f>Data!J5</f>
        <v>0</v>
      </c>
      <c r="I48" s="76"/>
      <c r="J48" s="76">
        <f>Data!K5</f>
        <v>0</v>
      </c>
      <c r="K48" s="76"/>
      <c r="L48" s="76">
        <f>Data!L5</f>
        <v>0</v>
      </c>
      <c r="M48" s="76"/>
      <c r="N48" s="76">
        <f>Data!M5</f>
        <v>0</v>
      </c>
      <c r="O48" s="76"/>
      <c r="P48" s="76">
        <f>Data!N5</f>
        <v>0</v>
      </c>
      <c r="Q48" s="76"/>
      <c r="R48" s="76">
        <f>Data!O5</f>
        <v>0</v>
      </c>
      <c r="T48" s="70"/>
      <c r="U48" s="70"/>
    </row>
    <row r="49" spans="4:25" ht="21.75" customHeight="1" x14ac:dyDescent="0.25">
      <c r="D49" s="10"/>
      <c r="T49" s="70"/>
      <c r="U49" s="70"/>
    </row>
    <row r="50" spans="4:25" ht="20.25" x14ac:dyDescent="0.3">
      <c r="D50" s="72" t="s">
        <v>154</v>
      </c>
      <c r="F50" s="11">
        <f>Year1</f>
        <v>2013</v>
      </c>
      <c r="H50" s="11">
        <f>Year2</f>
        <v>2014</v>
      </c>
      <c r="I50" s="12"/>
      <c r="J50" s="11">
        <f>Year3</f>
        <v>2015</v>
      </c>
      <c r="K50" s="12"/>
      <c r="L50" s="11">
        <f>Year4</f>
        <v>2016</v>
      </c>
      <c r="M50" s="12"/>
      <c r="N50" s="11">
        <f>Year5</f>
        <v>2017</v>
      </c>
      <c r="O50" s="12"/>
      <c r="P50" s="11">
        <f>Year6</f>
        <v>2018</v>
      </c>
      <c r="Q50" s="12"/>
      <c r="R50" s="11">
        <f>Year7</f>
        <v>2019</v>
      </c>
      <c r="S50" s="12"/>
      <c r="T50" s="73"/>
      <c r="U50" s="73"/>
    </row>
    <row r="51" spans="4:25" ht="20.25" x14ac:dyDescent="0.3">
      <c r="D51" s="72" t="s">
        <v>153</v>
      </c>
      <c r="F51" s="11">
        <f>NCYYear1</f>
        <v>0</v>
      </c>
      <c r="H51" s="11">
        <f>NCYYear2</f>
        <v>0</v>
      </c>
      <c r="I51" s="12"/>
      <c r="J51" s="11">
        <f>NCYYear3</f>
        <v>0</v>
      </c>
      <c r="K51" s="12"/>
      <c r="L51" s="11">
        <f>NCYYear4</f>
        <v>0</v>
      </c>
      <c r="M51" s="12"/>
      <c r="N51" s="11">
        <f>NCYYear5</f>
        <v>0</v>
      </c>
      <c r="O51" s="12"/>
      <c r="P51" s="11">
        <f>NCYYear6</f>
        <v>0</v>
      </c>
      <c r="Q51" s="12"/>
      <c r="R51" s="11">
        <f>NCYYear7</f>
        <v>0</v>
      </c>
      <c r="S51" s="12"/>
      <c r="T51" s="73"/>
      <c r="U51" s="73"/>
    </row>
    <row r="52" spans="4:25" ht="9" customHeight="1" x14ac:dyDescent="0.3">
      <c r="D52" s="10"/>
      <c r="H52" s="12"/>
      <c r="I52" s="12"/>
      <c r="J52" s="12"/>
      <c r="K52" s="12"/>
      <c r="L52" s="12"/>
      <c r="M52" s="12"/>
      <c r="N52" s="12"/>
      <c r="O52" s="12"/>
      <c r="P52" s="12"/>
      <c r="Q52" s="12"/>
      <c r="R52" s="12"/>
      <c r="S52" s="12"/>
      <c r="T52" s="73"/>
      <c r="U52" s="73"/>
    </row>
    <row r="53" spans="4:25" ht="23.25" x14ac:dyDescent="0.35">
      <c r="D53" s="14" t="str">
        <f xml:space="preserve"> IF(AND( ISBLANK( Data!$O$5)=TRUE,ISBLANK( Data!$N$5)=TRUE), " Yn 2019, dydy safle eich plentyn ddim yn gallu cael ei gymharu â'i safle yn 2018.",IF(AND(ISBLANK( Data!$O$5)=FALSE,ISBLANK( Data!$N$5)=FALSE,Data!$O$4&gt;2,Data!$O$4-Data!$N$4=1, Data!$O$5-Data!$N$5&gt;=VLOOKUP(CONCATENATE(Data!$O$4,Data!$P$3,Data!$Q$3),Lookups!$G$1:$K$29,5,FALSE))," Yn 2019, mae safle eich plentyn yn uwch na'i safle yn 2018.",IF(AND(ISBLANK( Data!$O$5)=FALSE,ISBLANK( Data!$N$5)=FALSE, Data!$O$4&gt;2,Data!$O$4-Data!$N$4=1, Data!$O$5-Data!$N$5&lt;=-(VLOOKUP(CONCATENATE(Data!$O$4,Data!$P$3,Data!$Q$3),Lookups!$G$1:$K$29,5,FALSE)))," Yn 2019, mae safle eich plentyn yn is na'i safle yn 2018.",IF(AND(ISBLANK( Data!$O$5)=FALSE,ISBLANK( Data!$N$5)=FALSE, Data!$O$4&gt;2,Data!$O$4-Data!$N$4=1)," Yn 2019, mae safle eich plentyn yn gyson â'i safle yn 2018.", "Yn 2019, dydy safle eich plentyn ddim yn gallu cael ei gymharu â'i safle yn 2018."))))</f>
        <v xml:space="preserve"> Yn 2019, dydy safle eich plentyn ddim yn gallu cael ei gymharu â'i safle yn 2018.</v>
      </c>
      <c r="F53" s="14"/>
      <c r="G53" s="14"/>
      <c r="I53" s="12"/>
      <c r="J53" s="12"/>
      <c r="K53" s="12"/>
      <c r="L53" s="12"/>
      <c r="M53" s="12"/>
      <c r="N53" s="12"/>
      <c r="O53" s="12"/>
      <c r="P53" s="12"/>
      <c r="Q53" s="12"/>
      <c r="R53" s="12"/>
      <c r="S53" s="12"/>
      <c r="T53" s="73"/>
      <c r="U53" s="73"/>
    </row>
    <row r="54" spans="4:25" ht="32.25" customHeight="1" x14ac:dyDescent="0.3">
      <c r="D54" s="10"/>
      <c r="H54" s="12"/>
      <c r="I54" s="12"/>
      <c r="J54" s="12"/>
      <c r="K54" s="12"/>
      <c r="L54" s="12"/>
      <c r="M54" s="12"/>
      <c r="N54" s="12"/>
      <c r="O54" s="12"/>
      <c r="P54" s="12"/>
      <c r="Q54" s="12"/>
      <c r="R54" s="12"/>
      <c r="S54" s="12"/>
      <c r="T54" s="73"/>
      <c r="U54" s="73"/>
    </row>
    <row r="55" spans="4:25" ht="42" customHeight="1" x14ac:dyDescent="0.4">
      <c r="D55" s="141" t="s">
        <v>74</v>
      </c>
      <c r="E55" s="127"/>
      <c r="F55" s="127"/>
      <c r="G55" s="127"/>
      <c r="H55" s="127"/>
      <c r="I55" s="127"/>
      <c r="J55" s="127"/>
      <c r="K55" s="127"/>
      <c r="L55" s="127"/>
      <c r="M55" s="127"/>
      <c r="N55" s="127"/>
      <c r="O55" s="127"/>
      <c r="P55" s="127"/>
      <c r="Q55" s="127"/>
      <c r="R55" s="127"/>
      <c r="S55" s="127"/>
      <c r="T55" s="127"/>
      <c r="U55" s="70"/>
      <c r="V55" s="70"/>
      <c r="W55" s="70"/>
      <c r="X55" s="70"/>
      <c r="Y55" s="70"/>
    </row>
    <row r="56" spans="4:25" ht="8.25" customHeight="1" thickBot="1" x14ac:dyDescent="0.3">
      <c r="D56" s="10"/>
      <c r="H56" s="9"/>
      <c r="U56" s="70"/>
      <c r="V56" s="70"/>
      <c r="W56" s="70"/>
      <c r="X56" s="70"/>
      <c r="Y56" s="70"/>
    </row>
    <row r="57" spans="4:25" ht="9.9499999999999993" customHeight="1" x14ac:dyDescent="0.35">
      <c r="D57" s="148" t="s">
        <v>77</v>
      </c>
      <c r="E57" s="14"/>
      <c r="F57" s="13" t="str">
        <f t="shared" ref="F57:F92" si="7">IF(AND(F$94&gt;=$T11,F$94&lt;=$U11),"+","")</f>
        <v/>
      </c>
      <c r="G57" s="14"/>
      <c r="H57" s="13" t="str">
        <f t="shared" ref="H57:H92" si="8">IF(AND(H$94&gt;=$T11,H$94&lt;=$U11),"+","")</f>
        <v/>
      </c>
      <c r="I57" s="14"/>
      <c r="J57" s="13" t="str">
        <f t="shared" ref="J57:J92" si="9">IF(AND(J$94&gt;=$T11,J$94&lt;=$U11),"+","")</f>
        <v/>
      </c>
      <c r="K57" s="14"/>
      <c r="L57" s="13" t="str">
        <f t="shared" ref="L57:L92" si="10">IF(AND(L$94&gt;=$T11,L$94&lt;=$U11),"+","")</f>
        <v/>
      </c>
      <c r="M57" s="69"/>
      <c r="N57" s="13" t="str">
        <f t="shared" ref="N57:N92" si="11">IF(AND(N$94&gt;=$T11,N$94&lt;=$U11),"+","")</f>
        <v/>
      </c>
      <c r="O57" s="7"/>
      <c r="P57" s="13" t="str">
        <f t="shared" ref="P57:P92" si="12">IF(AND(P$94&gt;=$T11,P$94&lt;=$U11),"+","")</f>
        <v/>
      </c>
      <c r="Q57" s="7"/>
      <c r="R57" s="13" t="str">
        <f t="shared" ref="R57:R92" si="13">IF(AND(R$94&gt;=$T11,R$94&lt;=$U11),"+","")</f>
        <v/>
      </c>
      <c r="S57" s="7"/>
      <c r="T57" s="7"/>
      <c r="U57" s="70"/>
      <c r="V57" s="70"/>
      <c r="W57" s="70"/>
      <c r="X57" s="70"/>
      <c r="Y57" s="70"/>
    </row>
    <row r="58" spans="4:25" ht="9.9499999999999993" customHeight="1" x14ac:dyDescent="0.35">
      <c r="D58" s="148"/>
      <c r="E58" s="14"/>
      <c r="F58" s="15" t="str">
        <f t="shared" si="7"/>
        <v/>
      </c>
      <c r="G58" s="14"/>
      <c r="H58" s="15" t="str">
        <f t="shared" si="8"/>
        <v/>
      </c>
      <c r="I58" s="14"/>
      <c r="J58" s="15" t="str">
        <f t="shared" si="9"/>
        <v/>
      </c>
      <c r="K58" s="14"/>
      <c r="L58" s="15" t="str">
        <f t="shared" si="10"/>
        <v/>
      </c>
      <c r="M58" s="69"/>
      <c r="N58" s="15" t="str">
        <f t="shared" si="11"/>
        <v/>
      </c>
      <c r="O58" s="7"/>
      <c r="P58" s="15" t="str">
        <f t="shared" si="12"/>
        <v/>
      </c>
      <c r="Q58" s="7"/>
      <c r="R58" s="15" t="str">
        <f t="shared" si="13"/>
        <v/>
      </c>
      <c r="S58" s="7"/>
      <c r="T58" s="7"/>
      <c r="U58" s="70"/>
      <c r="V58" s="70"/>
      <c r="W58" s="70"/>
      <c r="X58" s="70"/>
      <c r="Y58" s="70"/>
    </row>
    <row r="59" spans="4:25" ht="9.9499999999999993" customHeight="1" x14ac:dyDescent="0.35">
      <c r="D59" s="148"/>
      <c r="E59" s="14"/>
      <c r="F59" s="15" t="str">
        <f t="shared" si="7"/>
        <v/>
      </c>
      <c r="G59" s="14"/>
      <c r="H59" s="15" t="str">
        <f t="shared" si="8"/>
        <v/>
      </c>
      <c r="I59" s="14"/>
      <c r="J59" s="15" t="str">
        <f t="shared" si="9"/>
        <v/>
      </c>
      <c r="K59" s="14"/>
      <c r="L59" s="15" t="str">
        <f t="shared" si="10"/>
        <v/>
      </c>
      <c r="M59" s="69"/>
      <c r="N59" s="15" t="str">
        <f t="shared" si="11"/>
        <v/>
      </c>
      <c r="O59" s="7"/>
      <c r="P59" s="15" t="str">
        <f t="shared" si="12"/>
        <v/>
      </c>
      <c r="Q59" s="7"/>
      <c r="R59" s="15" t="str">
        <f t="shared" si="13"/>
        <v/>
      </c>
      <c r="S59" s="7"/>
      <c r="T59" s="7"/>
      <c r="U59" s="70"/>
      <c r="V59" s="70"/>
      <c r="W59" s="70"/>
      <c r="X59" s="70"/>
      <c r="Y59" s="70"/>
    </row>
    <row r="60" spans="4:25" ht="9.9499999999999993" customHeight="1" thickBot="1" x14ac:dyDescent="0.4">
      <c r="D60" s="148"/>
      <c r="E60" s="14"/>
      <c r="F60" s="17" t="str">
        <f t="shared" si="7"/>
        <v/>
      </c>
      <c r="G60" s="14"/>
      <c r="H60" s="17" t="str">
        <f t="shared" si="8"/>
        <v/>
      </c>
      <c r="I60" s="14"/>
      <c r="J60" s="17" t="str">
        <f t="shared" si="9"/>
        <v/>
      </c>
      <c r="K60" s="14"/>
      <c r="L60" s="17" t="str">
        <f t="shared" si="10"/>
        <v/>
      </c>
      <c r="M60" s="69"/>
      <c r="N60" s="17" t="str">
        <f t="shared" si="11"/>
        <v/>
      </c>
      <c r="O60" s="7"/>
      <c r="P60" s="17" t="str">
        <f t="shared" si="12"/>
        <v/>
      </c>
      <c r="Q60" s="7"/>
      <c r="R60" s="17" t="str">
        <f t="shared" si="13"/>
        <v/>
      </c>
      <c r="S60" s="7"/>
      <c r="T60" s="7"/>
      <c r="U60" s="70"/>
      <c r="V60" s="70"/>
      <c r="W60" s="70"/>
      <c r="X60" s="70"/>
      <c r="Y60" s="70"/>
    </row>
    <row r="61" spans="4:25" ht="9.9499999999999993" customHeight="1" x14ac:dyDescent="0.35">
      <c r="D61" s="127"/>
      <c r="E61" s="14"/>
      <c r="F61" s="15" t="str">
        <f t="shared" si="7"/>
        <v/>
      </c>
      <c r="G61" s="14"/>
      <c r="H61" s="15" t="str">
        <f t="shared" si="8"/>
        <v/>
      </c>
      <c r="I61" s="14"/>
      <c r="J61" s="15" t="str">
        <f t="shared" si="9"/>
        <v/>
      </c>
      <c r="K61" s="14"/>
      <c r="L61" s="15" t="str">
        <f t="shared" si="10"/>
        <v/>
      </c>
      <c r="M61" s="69"/>
      <c r="N61" s="15" t="str">
        <f t="shared" si="11"/>
        <v/>
      </c>
      <c r="O61" s="7"/>
      <c r="P61" s="15" t="str">
        <f t="shared" si="12"/>
        <v/>
      </c>
      <c r="Q61" s="7"/>
      <c r="R61" s="15" t="str">
        <f t="shared" si="13"/>
        <v/>
      </c>
      <c r="S61" s="7"/>
      <c r="T61" s="7"/>
      <c r="U61" s="70"/>
      <c r="V61" s="70"/>
      <c r="W61" s="70"/>
      <c r="X61" s="70"/>
      <c r="Y61" s="70"/>
    </row>
    <row r="62" spans="4:25" ht="9.9499999999999993" customHeight="1" x14ac:dyDescent="0.35">
      <c r="D62" s="32"/>
      <c r="E62" s="14"/>
      <c r="F62" s="15" t="str">
        <f t="shared" si="7"/>
        <v/>
      </c>
      <c r="G62" s="14"/>
      <c r="H62" s="15" t="str">
        <f t="shared" si="8"/>
        <v/>
      </c>
      <c r="I62" s="14"/>
      <c r="J62" s="15" t="str">
        <f t="shared" si="9"/>
        <v/>
      </c>
      <c r="K62" s="14"/>
      <c r="L62" s="15" t="str">
        <f t="shared" si="10"/>
        <v/>
      </c>
      <c r="M62" s="69"/>
      <c r="N62" s="15" t="str">
        <f t="shared" si="11"/>
        <v/>
      </c>
      <c r="O62" s="7"/>
      <c r="P62" s="15" t="str">
        <f t="shared" si="12"/>
        <v/>
      </c>
      <c r="Q62" s="7"/>
      <c r="R62" s="15" t="str">
        <f t="shared" si="13"/>
        <v/>
      </c>
      <c r="S62" s="7"/>
      <c r="T62" s="7"/>
      <c r="U62" s="70"/>
      <c r="V62" s="70"/>
      <c r="W62" s="70"/>
      <c r="X62" s="70"/>
      <c r="Y62" s="70"/>
    </row>
    <row r="63" spans="4:25" ht="9.9499999999999993" customHeight="1" x14ac:dyDescent="0.35">
      <c r="D63" s="149" t="s">
        <v>50</v>
      </c>
      <c r="E63" s="14"/>
      <c r="F63" s="15" t="str">
        <f t="shared" si="7"/>
        <v/>
      </c>
      <c r="G63" s="14"/>
      <c r="H63" s="15" t="str">
        <f t="shared" si="8"/>
        <v/>
      </c>
      <c r="I63" s="14"/>
      <c r="J63" s="15" t="str">
        <f t="shared" si="9"/>
        <v/>
      </c>
      <c r="K63" s="14"/>
      <c r="L63" s="15" t="str">
        <f t="shared" si="10"/>
        <v/>
      </c>
      <c r="M63" s="69"/>
      <c r="N63" s="15" t="str">
        <f t="shared" si="11"/>
        <v/>
      </c>
      <c r="O63" s="7"/>
      <c r="P63" s="15" t="str">
        <f t="shared" si="12"/>
        <v/>
      </c>
      <c r="Q63" s="7"/>
      <c r="R63" s="15" t="str">
        <f t="shared" si="13"/>
        <v/>
      </c>
      <c r="S63" s="7"/>
      <c r="T63" s="7"/>
      <c r="U63" s="70"/>
      <c r="V63" s="70"/>
      <c r="W63" s="70"/>
      <c r="X63" s="70"/>
      <c r="Y63" s="70"/>
    </row>
    <row r="64" spans="4:25" ht="9.9499999999999993" customHeight="1" x14ac:dyDescent="0.35">
      <c r="D64" s="150"/>
      <c r="E64" s="14"/>
      <c r="F64" s="15" t="str">
        <f t="shared" si="7"/>
        <v/>
      </c>
      <c r="G64" s="14"/>
      <c r="H64" s="15" t="str">
        <f t="shared" si="8"/>
        <v/>
      </c>
      <c r="I64" s="14"/>
      <c r="J64" s="15" t="str">
        <f t="shared" si="9"/>
        <v/>
      </c>
      <c r="K64" s="14"/>
      <c r="L64" s="15" t="str">
        <f t="shared" si="10"/>
        <v/>
      </c>
      <c r="M64" s="69"/>
      <c r="N64" s="15" t="str">
        <f t="shared" si="11"/>
        <v/>
      </c>
      <c r="O64" s="7"/>
      <c r="P64" s="15" t="str">
        <f t="shared" si="12"/>
        <v/>
      </c>
      <c r="Q64" s="7"/>
      <c r="R64" s="15" t="str">
        <f t="shared" si="13"/>
        <v/>
      </c>
      <c r="S64" s="7"/>
      <c r="T64" s="7"/>
      <c r="U64" s="70"/>
      <c r="V64" s="70"/>
      <c r="W64" s="70"/>
      <c r="X64" s="70"/>
      <c r="Y64" s="70"/>
    </row>
    <row r="65" spans="4:25" ht="9.9499999999999993" customHeight="1" x14ac:dyDescent="0.35">
      <c r="D65" s="150"/>
      <c r="E65" s="14"/>
      <c r="F65" s="15" t="str">
        <f t="shared" si="7"/>
        <v/>
      </c>
      <c r="G65" s="14"/>
      <c r="H65" s="15" t="str">
        <f t="shared" si="8"/>
        <v/>
      </c>
      <c r="I65" s="14"/>
      <c r="J65" s="15" t="str">
        <f t="shared" si="9"/>
        <v/>
      </c>
      <c r="K65" s="14"/>
      <c r="L65" s="15" t="str">
        <f t="shared" si="10"/>
        <v/>
      </c>
      <c r="M65" s="69"/>
      <c r="N65" s="15" t="str">
        <f t="shared" si="11"/>
        <v/>
      </c>
      <c r="O65" s="7"/>
      <c r="P65" s="15" t="str">
        <f t="shared" si="12"/>
        <v/>
      </c>
      <c r="Q65" s="7"/>
      <c r="R65" s="15" t="str">
        <f t="shared" si="13"/>
        <v/>
      </c>
      <c r="S65" s="7"/>
      <c r="T65" s="7"/>
      <c r="U65" s="70"/>
      <c r="V65" s="70"/>
      <c r="W65" s="70"/>
      <c r="X65" s="70"/>
      <c r="Y65" s="70"/>
    </row>
    <row r="66" spans="4:25" ht="9.9499999999999993" customHeight="1" x14ac:dyDescent="0.35">
      <c r="D66" s="151"/>
      <c r="E66" s="14"/>
      <c r="F66" s="15" t="str">
        <f t="shared" si="7"/>
        <v/>
      </c>
      <c r="G66" s="14"/>
      <c r="H66" s="15" t="str">
        <f t="shared" si="8"/>
        <v/>
      </c>
      <c r="I66" s="14"/>
      <c r="J66" s="15" t="str">
        <f t="shared" si="9"/>
        <v/>
      </c>
      <c r="K66" s="14"/>
      <c r="L66" s="15" t="str">
        <f t="shared" si="10"/>
        <v/>
      </c>
      <c r="M66" s="69"/>
      <c r="N66" s="15" t="str">
        <f t="shared" si="11"/>
        <v/>
      </c>
      <c r="O66" s="7"/>
      <c r="P66" s="15" t="str">
        <f t="shared" si="12"/>
        <v/>
      </c>
      <c r="Q66" s="7"/>
      <c r="R66" s="15" t="str">
        <f t="shared" si="13"/>
        <v/>
      </c>
      <c r="S66" s="7"/>
      <c r="T66" s="7"/>
      <c r="U66" s="70"/>
      <c r="V66" s="70"/>
      <c r="W66" s="70"/>
      <c r="X66" s="70"/>
      <c r="Y66" s="70"/>
    </row>
    <row r="67" spans="4:25" ht="9.9499999999999993" customHeight="1" thickBot="1" x14ac:dyDescent="0.4">
      <c r="D67" s="152"/>
      <c r="E67" s="14"/>
      <c r="F67" s="17" t="str">
        <f t="shared" si="7"/>
        <v/>
      </c>
      <c r="G67" s="14"/>
      <c r="H67" s="17" t="str">
        <f t="shared" si="8"/>
        <v/>
      </c>
      <c r="I67" s="14"/>
      <c r="J67" s="17" t="str">
        <f t="shared" si="9"/>
        <v/>
      </c>
      <c r="K67" s="14"/>
      <c r="L67" s="17" t="str">
        <f t="shared" si="10"/>
        <v/>
      </c>
      <c r="M67" s="69"/>
      <c r="N67" s="17" t="str">
        <f t="shared" si="11"/>
        <v/>
      </c>
      <c r="O67" s="7"/>
      <c r="P67" s="17" t="str">
        <f t="shared" si="12"/>
        <v/>
      </c>
      <c r="Q67" s="7"/>
      <c r="R67" s="17" t="str">
        <f t="shared" si="13"/>
        <v/>
      </c>
      <c r="S67" s="7"/>
      <c r="T67" s="7"/>
      <c r="U67" s="70"/>
      <c r="V67" s="70"/>
      <c r="W67" s="70"/>
      <c r="X67" s="70"/>
      <c r="Y67" s="70"/>
    </row>
    <row r="68" spans="4:25" ht="9.9499999999999993" customHeight="1" x14ac:dyDescent="0.35">
      <c r="D68" s="149" t="s">
        <v>78</v>
      </c>
      <c r="E68" s="14"/>
      <c r="F68" s="15" t="str">
        <f t="shared" si="7"/>
        <v/>
      </c>
      <c r="G68" s="14"/>
      <c r="H68" s="15" t="str">
        <f t="shared" si="8"/>
        <v/>
      </c>
      <c r="I68" s="14"/>
      <c r="J68" s="15" t="str">
        <f t="shared" si="9"/>
        <v/>
      </c>
      <c r="K68" s="14"/>
      <c r="L68" s="15" t="str">
        <f t="shared" si="10"/>
        <v/>
      </c>
      <c r="M68" s="69"/>
      <c r="N68" s="15" t="str">
        <f t="shared" si="11"/>
        <v/>
      </c>
      <c r="O68" s="7"/>
      <c r="P68" s="15" t="str">
        <f t="shared" si="12"/>
        <v/>
      </c>
      <c r="Q68" s="7"/>
      <c r="R68" s="15" t="str">
        <f t="shared" si="13"/>
        <v/>
      </c>
      <c r="S68" s="7"/>
      <c r="T68" s="7"/>
      <c r="U68" s="70"/>
      <c r="V68" s="70"/>
      <c r="W68" s="70"/>
      <c r="X68" s="70"/>
      <c r="Y68" s="70"/>
    </row>
    <row r="69" spans="4:25" ht="9.9499999999999993" customHeight="1" x14ac:dyDescent="0.35">
      <c r="D69" s="150"/>
      <c r="E69" s="14"/>
      <c r="F69" s="15" t="str">
        <f t="shared" si="7"/>
        <v/>
      </c>
      <c r="G69" s="14"/>
      <c r="H69" s="15" t="str">
        <f t="shared" si="8"/>
        <v/>
      </c>
      <c r="I69" s="14"/>
      <c r="J69" s="15" t="str">
        <f t="shared" si="9"/>
        <v/>
      </c>
      <c r="K69" s="14"/>
      <c r="L69" s="15" t="str">
        <f t="shared" si="10"/>
        <v/>
      </c>
      <c r="M69" s="69"/>
      <c r="N69" s="15" t="str">
        <f t="shared" si="11"/>
        <v/>
      </c>
      <c r="O69" s="7"/>
      <c r="P69" s="15" t="str">
        <f t="shared" si="12"/>
        <v/>
      </c>
      <c r="Q69" s="7"/>
      <c r="R69" s="15" t="str">
        <f t="shared" si="13"/>
        <v/>
      </c>
      <c r="S69" s="7"/>
      <c r="T69" s="7"/>
      <c r="U69" s="70"/>
      <c r="V69" s="70"/>
      <c r="W69" s="70"/>
      <c r="X69" s="70"/>
      <c r="Y69" s="70"/>
    </row>
    <row r="70" spans="4:25" ht="9.9499999999999993" customHeight="1" x14ac:dyDescent="0.35">
      <c r="D70" s="150"/>
      <c r="E70" s="14"/>
      <c r="F70" s="15" t="str">
        <f t="shared" si="7"/>
        <v/>
      </c>
      <c r="G70" s="14"/>
      <c r="H70" s="15" t="str">
        <f t="shared" si="8"/>
        <v/>
      </c>
      <c r="I70" s="14"/>
      <c r="J70" s="15" t="str">
        <f t="shared" si="9"/>
        <v/>
      </c>
      <c r="K70" s="14"/>
      <c r="L70" s="15" t="str">
        <f t="shared" si="10"/>
        <v/>
      </c>
      <c r="M70" s="69"/>
      <c r="N70" s="15" t="str">
        <f t="shared" si="11"/>
        <v/>
      </c>
      <c r="O70" s="7"/>
      <c r="P70" s="15" t="str">
        <f t="shared" si="12"/>
        <v/>
      </c>
      <c r="Q70" s="7"/>
      <c r="R70" s="15" t="str">
        <f t="shared" si="13"/>
        <v/>
      </c>
      <c r="S70" s="7"/>
      <c r="T70" s="7"/>
      <c r="U70" s="70"/>
      <c r="V70" s="70"/>
      <c r="W70" s="70"/>
      <c r="X70" s="70"/>
      <c r="Y70" s="70"/>
    </row>
    <row r="71" spans="4:25" ht="9.9499999999999993" customHeight="1" x14ac:dyDescent="0.35">
      <c r="D71" s="150"/>
      <c r="E71" s="14"/>
      <c r="F71" s="15" t="str">
        <f t="shared" si="7"/>
        <v/>
      </c>
      <c r="G71" s="14"/>
      <c r="H71" s="15" t="str">
        <f t="shared" si="8"/>
        <v/>
      </c>
      <c r="I71" s="14"/>
      <c r="J71" s="15" t="str">
        <f t="shared" si="9"/>
        <v/>
      </c>
      <c r="K71" s="14"/>
      <c r="L71" s="15" t="str">
        <f t="shared" si="10"/>
        <v/>
      </c>
      <c r="M71" s="69"/>
      <c r="N71" s="15" t="str">
        <f t="shared" si="11"/>
        <v/>
      </c>
      <c r="O71" s="7"/>
      <c r="P71" s="15" t="str">
        <f t="shared" si="12"/>
        <v/>
      </c>
      <c r="Q71" s="7"/>
      <c r="R71" s="15" t="str">
        <f t="shared" si="13"/>
        <v/>
      </c>
      <c r="S71" s="7"/>
      <c r="T71" s="7"/>
      <c r="U71" s="70"/>
      <c r="V71" s="70"/>
      <c r="W71" s="70"/>
      <c r="X71" s="70"/>
      <c r="Y71" s="70"/>
    </row>
    <row r="72" spans="4:25" ht="9.9499999999999993" customHeight="1" x14ac:dyDescent="0.35">
      <c r="D72" s="150"/>
      <c r="E72" s="14"/>
      <c r="F72" s="15" t="str">
        <f t="shared" si="7"/>
        <v/>
      </c>
      <c r="G72" s="14"/>
      <c r="H72" s="15" t="str">
        <f t="shared" si="8"/>
        <v/>
      </c>
      <c r="I72" s="14"/>
      <c r="J72" s="15" t="str">
        <f t="shared" si="9"/>
        <v/>
      </c>
      <c r="K72" s="14"/>
      <c r="L72" s="15" t="str">
        <f t="shared" si="10"/>
        <v/>
      </c>
      <c r="M72" s="69"/>
      <c r="N72" s="15" t="str">
        <f t="shared" si="11"/>
        <v/>
      </c>
      <c r="O72" s="7"/>
      <c r="P72" s="15" t="str">
        <f t="shared" si="12"/>
        <v/>
      </c>
      <c r="Q72" s="7"/>
      <c r="R72" s="15" t="str">
        <f t="shared" si="13"/>
        <v/>
      </c>
      <c r="S72" s="7"/>
      <c r="T72" s="7"/>
      <c r="U72" s="70"/>
      <c r="V72" s="70"/>
      <c r="W72" s="70"/>
      <c r="X72" s="70"/>
      <c r="Y72" s="70"/>
    </row>
    <row r="73" spans="4:25" ht="9.9499999999999993" customHeight="1" x14ac:dyDescent="0.35">
      <c r="D73" s="150"/>
      <c r="E73" s="14"/>
      <c r="F73" s="15" t="str">
        <f t="shared" si="7"/>
        <v/>
      </c>
      <c r="G73" s="14"/>
      <c r="H73" s="15" t="str">
        <f t="shared" si="8"/>
        <v/>
      </c>
      <c r="I73" s="14"/>
      <c r="J73" s="15" t="str">
        <f t="shared" si="9"/>
        <v/>
      </c>
      <c r="K73" s="14"/>
      <c r="L73" s="15" t="str">
        <f t="shared" si="10"/>
        <v/>
      </c>
      <c r="M73" s="69"/>
      <c r="N73" s="15" t="str">
        <f t="shared" si="11"/>
        <v/>
      </c>
      <c r="O73" s="7"/>
      <c r="P73" s="15" t="str">
        <f t="shared" si="12"/>
        <v/>
      </c>
      <c r="Q73" s="7"/>
      <c r="R73" s="15" t="str">
        <f t="shared" si="13"/>
        <v/>
      </c>
      <c r="S73" s="7"/>
      <c r="T73" s="7"/>
      <c r="U73" s="70"/>
      <c r="V73" s="70"/>
      <c r="W73" s="70"/>
      <c r="X73" s="70"/>
      <c r="Y73" s="70"/>
    </row>
    <row r="74" spans="4:25" ht="9.9499999999999993" customHeight="1" x14ac:dyDescent="0.35">
      <c r="D74" s="150"/>
      <c r="E74" s="14"/>
      <c r="F74" s="15" t="str">
        <f t="shared" si="7"/>
        <v/>
      </c>
      <c r="G74" s="14"/>
      <c r="H74" s="15" t="str">
        <f t="shared" si="8"/>
        <v/>
      </c>
      <c r="I74" s="14"/>
      <c r="J74" s="15" t="str">
        <f t="shared" si="9"/>
        <v/>
      </c>
      <c r="K74" s="14"/>
      <c r="L74" s="15" t="str">
        <f t="shared" si="10"/>
        <v/>
      </c>
      <c r="M74" s="69"/>
      <c r="N74" s="15" t="str">
        <f t="shared" si="11"/>
        <v/>
      </c>
      <c r="O74" s="7"/>
      <c r="P74" s="15" t="str">
        <f t="shared" si="12"/>
        <v/>
      </c>
      <c r="Q74" s="7"/>
      <c r="R74" s="15" t="str">
        <f t="shared" si="13"/>
        <v/>
      </c>
      <c r="S74" s="7"/>
      <c r="T74" s="7"/>
      <c r="U74" s="70"/>
      <c r="V74" s="70"/>
      <c r="W74" s="70"/>
      <c r="X74" s="70"/>
      <c r="Y74" s="70"/>
    </row>
    <row r="75" spans="4:25" ht="9.9499999999999993" customHeight="1" x14ac:dyDescent="0.35">
      <c r="D75" s="150"/>
      <c r="E75" s="14"/>
      <c r="F75" s="15" t="str">
        <f t="shared" si="7"/>
        <v/>
      </c>
      <c r="G75" s="14"/>
      <c r="H75" s="15" t="str">
        <f t="shared" si="8"/>
        <v/>
      </c>
      <c r="I75" s="14"/>
      <c r="J75" s="15" t="str">
        <f t="shared" si="9"/>
        <v/>
      </c>
      <c r="K75" s="14"/>
      <c r="L75" s="15" t="str">
        <f t="shared" si="10"/>
        <v/>
      </c>
      <c r="M75" s="69"/>
      <c r="N75" s="15" t="str">
        <f t="shared" si="11"/>
        <v/>
      </c>
      <c r="O75" s="7"/>
      <c r="P75" s="15" t="str">
        <f t="shared" si="12"/>
        <v/>
      </c>
      <c r="Q75" s="7"/>
      <c r="R75" s="15" t="str">
        <f t="shared" si="13"/>
        <v/>
      </c>
      <c r="S75" s="7"/>
      <c r="T75" s="7"/>
      <c r="U75" s="70"/>
      <c r="V75" s="70"/>
      <c r="W75" s="70"/>
      <c r="X75" s="70"/>
      <c r="Y75" s="70"/>
    </row>
    <row r="76" spans="4:25" ht="9.9499999999999993" customHeight="1" x14ac:dyDescent="0.35">
      <c r="D76" s="150"/>
      <c r="E76" s="14"/>
      <c r="F76" s="15" t="str">
        <f t="shared" si="7"/>
        <v/>
      </c>
      <c r="G76" s="14"/>
      <c r="H76" s="15" t="str">
        <f t="shared" si="8"/>
        <v/>
      </c>
      <c r="I76" s="14"/>
      <c r="J76" s="15" t="str">
        <f t="shared" si="9"/>
        <v/>
      </c>
      <c r="K76" s="14"/>
      <c r="L76" s="15" t="str">
        <f t="shared" si="10"/>
        <v/>
      </c>
      <c r="M76" s="69"/>
      <c r="N76" s="15" t="str">
        <f t="shared" si="11"/>
        <v/>
      </c>
      <c r="O76" s="7"/>
      <c r="P76" s="15" t="str">
        <f t="shared" si="12"/>
        <v/>
      </c>
      <c r="Q76" s="7"/>
      <c r="R76" s="15" t="str">
        <f t="shared" si="13"/>
        <v/>
      </c>
      <c r="S76" s="7"/>
      <c r="T76" s="7"/>
      <c r="U76" s="70"/>
      <c r="V76" s="70"/>
      <c r="W76" s="70"/>
      <c r="X76" s="70"/>
      <c r="Y76" s="70"/>
    </row>
    <row r="77" spans="4:25" ht="9.9499999999999993" customHeight="1" x14ac:dyDescent="0.35">
      <c r="D77" s="150"/>
      <c r="E77" s="14"/>
      <c r="F77" s="15" t="str">
        <f t="shared" si="7"/>
        <v/>
      </c>
      <c r="G77" s="14"/>
      <c r="H77" s="15" t="str">
        <f t="shared" si="8"/>
        <v/>
      </c>
      <c r="I77" s="14"/>
      <c r="J77" s="15" t="str">
        <f t="shared" si="9"/>
        <v/>
      </c>
      <c r="K77" s="14"/>
      <c r="L77" s="15" t="str">
        <f t="shared" si="10"/>
        <v/>
      </c>
      <c r="M77" s="69"/>
      <c r="N77" s="15" t="str">
        <f t="shared" si="11"/>
        <v/>
      </c>
      <c r="O77" s="7"/>
      <c r="P77" s="15" t="str">
        <f t="shared" si="12"/>
        <v/>
      </c>
      <c r="Q77" s="7"/>
      <c r="R77" s="15" t="str">
        <f t="shared" si="13"/>
        <v/>
      </c>
      <c r="S77" s="7"/>
      <c r="T77" s="7"/>
      <c r="U77" s="70"/>
      <c r="V77" s="70"/>
      <c r="W77" s="70"/>
      <c r="X77" s="70"/>
      <c r="Y77" s="70"/>
    </row>
    <row r="78" spans="4:25" ht="9.9499999999999993" customHeight="1" x14ac:dyDescent="0.35">
      <c r="D78" s="150"/>
      <c r="E78" s="14"/>
      <c r="F78" s="15" t="str">
        <f t="shared" si="7"/>
        <v/>
      </c>
      <c r="G78" s="14"/>
      <c r="H78" s="15" t="str">
        <f t="shared" si="8"/>
        <v/>
      </c>
      <c r="I78" s="14"/>
      <c r="J78" s="15" t="str">
        <f t="shared" si="9"/>
        <v/>
      </c>
      <c r="K78" s="14"/>
      <c r="L78" s="15" t="str">
        <f t="shared" si="10"/>
        <v/>
      </c>
      <c r="M78" s="69"/>
      <c r="N78" s="15" t="str">
        <f t="shared" si="11"/>
        <v/>
      </c>
      <c r="O78" s="7"/>
      <c r="P78" s="15" t="str">
        <f t="shared" si="12"/>
        <v/>
      </c>
      <c r="Q78" s="7"/>
      <c r="R78" s="15" t="str">
        <f t="shared" si="13"/>
        <v/>
      </c>
      <c r="S78" s="7"/>
      <c r="T78" s="7"/>
      <c r="U78" s="70"/>
      <c r="V78" s="70"/>
      <c r="W78" s="70"/>
      <c r="X78" s="70"/>
      <c r="Y78" s="70"/>
    </row>
    <row r="79" spans="4:25" ht="9.9499999999999993" customHeight="1" x14ac:dyDescent="0.35">
      <c r="D79" s="150"/>
      <c r="E79" s="14"/>
      <c r="F79" s="15" t="str">
        <f t="shared" si="7"/>
        <v/>
      </c>
      <c r="G79" s="14"/>
      <c r="H79" s="15" t="str">
        <f t="shared" si="8"/>
        <v/>
      </c>
      <c r="I79" s="14"/>
      <c r="J79" s="15" t="str">
        <f t="shared" si="9"/>
        <v/>
      </c>
      <c r="K79" s="14"/>
      <c r="L79" s="15" t="str">
        <f t="shared" si="10"/>
        <v/>
      </c>
      <c r="M79" s="69"/>
      <c r="N79" s="15" t="str">
        <f t="shared" si="11"/>
        <v/>
      </c>
      <c r="O79" s="7"/>
      <c r="P79" s="15" t="str">
        <f t="shared" si="12"/>
        <v/>
      </c>
      <c r="Q79" s="7"/>
      <c r="R79" s="15" t="str">
        <f t="shared" si="13"/>
        <v/>
      </c>
      <c r="S79" s="7"/>
      <c r="T79" s="7"/>
      <c r="U79" s="70"/>
      <c r="V79" s="70"/>
      <c r="W79" s="70"/>
      <c r="X79" s="70"/>
      <c r="Y79" s="70"/>
    </row>
    <row r="80" spans="4:25" ht="9.9499999999999993" customHeight="1" x14ac:dyDescent="0.35">
      <c r="D80" s="150"/>
      <c r="E80" s="14"/>
      <c r="F80" s="15" t="str">
        <f t="shared" si="7"/>
        <v/>
      </c>
      <c r="G80" s="14"/>
      <c r="H80" s="15" t="str">
        <f t="shared" si="8"/>
        <v/>
      </c>
      <c r="I80" s="14"/>
      <c r="J80" s="15" t="str">
        <f t="shared" si="9"/>
        <v/>
      </c>
      <c r="K80" s="14"/>
      <c r="L80" s="15" t="str">
        <f t="shared" si="10"/>
        <v/>
      </c>
      <c r="M80" s="69"/>
      <c r="N80" s="15" t="str">
        <f t="shared" si="11"/>
        <v/>
      </c>
      <c r="O80" s="7"/>
      <c r="P80" s="15" t="str">
        <f t="shared" si="12"/>
        <v/>
      </c>
      <c r="Q80" s="7"/>
      <c r="R80" s="15" t="str">
        <f t="shared" si="13"/>
        <v/>
      </c>
      <c r="S80" s="7"/>
      <c r="T80" s="7"/>
      <c r="U80" s="70"/>
      <c r="V80" s="70"/>
      <c r="W80" s="70"/>
      <c r="X80" s="70"/>
      <c r="Y80" s="70"/>
    </row>
    <row r="81" spans="4:25" ht="9.9499999999999993" customHeight="1" thickBot="1" x14ac:dyDescent="0.4">
      <c r="D81" s="150"/>
      <c r="E81" s="14"/>
      <c r="F81" s="17" t="str">
        <f t="shared" si="7"/>
        <v/>
      </c>
      <c r="G81" s="14"/>
      <c r="H81" s="17" t="str">
        <f t="shared" si="8"/>
        <v/>
      </c>
      <c r="I81" s="14"/>
      <c r="J81" s="17" t="str">
        <f t="shared" si="9"/>
        <v/>
      </c>
      <c r="K81" s="14"/>
      <c r="L81" s="17" t="str">
        <f t="shared" si="10"/>
        <v/>
      </c>
      <c r="M81" s="69"/>
      <c r="N81" s="17" t="str">
        <f t="shared" si="11"/>
        <v/>
      </c>
      <c r="O81" s="7"/>
      <c r="P81" s="17" t="str">
        <f t="shared" si="12"/>
        <v/>
      </c>
      <c r="Q81" s="7"/>
      <c r="R81" s="17" t="str">
        <f t="shared" si="13"/>
        <v/>
      </c>
      <c r="S81" s="7"/>
      <c r="T81" s="7"/>
      <c r="U81" s="70"/>
      <c r="V81" s="70"/>
      <c r="W81" s="70"/>
      <c r="X81" s="70"/>
      <c r="Y81" s="70"/>
    </row>
    <row r="82" spans="4:25" ht="9.9499999999999993" customHeight="1" x14ac:dyDescent="0.35">
      <c r="D82" s="142" t="s">
        <v>79</v>
      </c>
      <c r="E82" s="14"/>
      <c r="F82" s="15" t="str">
        <f t="shared" si="7"/>
        <v/>
      </c>
      <c r="G82" s="14"/>
      <c r="H82" s="15" t="str">
        <f t="shared" si="8"/>
        <v/>
      </c>
      <c r="I82" s="14"/>
      <c r="J82" s="15" t="str">
        <f t="shared" si="9"/>
        <v/>
      </c>
      <c r="K82" s="14"/>
      <c r="L82" s="15" t="str">
        <f t="shared" si="10"/>
        <v/>
      </c>
      <c r="M82" s="69"/>
      <c r="N82" s="15" t="str">
        <f t="shared" si="11"/>
        <v/>
      </c>
      <c r="O82" s="7"/>
      <c r="P82" s="15" t="str">
        <f t="shared" si="12"/>
        <v/>
      </c>
      <c r="Q82" s="7"/>
      <c r="R82" s="15" t="str">
        <f t="shared" si="13"/>
        <v/>
      </c>
      <c r="S82" s="7"/>
      <c r="T82" s="7"/>
      <c r="U82" s="70"/>
      <c r="V82" s="70"/>
      <c r="W82" s="70"/>
      <c r="X82" s="70"/>
      <c r="Y82" s="70"/>
    </row>
    <row r="83" spans="4:25" ht="9.9499999999999993" customHeight="1" x14ac:dyDescent="0.35">
      <c r="D83" s="143"/>
      <c r="E83" s="14"/>
      <c r="F83" s="15" t="str">
        <f t="shared" si="7"/>
        <v/>
      </c>
      <c r="G83" s="14"/>
      <c r="H83" s="15" t="str">
        <f t="shared" si="8"/>
        <v/>
      </c>
      <c r="I83" s="14"/>
      <c r="J83" s="15" t="str">
        <f t="shared" si="9"/>
        <v/>
      </c>
      <c r="K83" s="14"/>
      <c r="L83" s="15" t="str">
        <f t="shared" si="10"/>
        <v/>
      </c>
      <c r="M83" s="69"/>
      <c r="N83" s="15" t="str">
        <f t="shared" si="11"/>
        <v/>
      </c>
      <c r="O83" s="7"/>
      <c r="P83" s="15" t="str">
        <f t="shared" si="12"/>
        <v/>
      </c>
      <c r="Q83" s="7"/>
      <c r="R83" s="15" t="str">
        <f t="shared" si="13"/>
        <v/>
      </c>
      <c r="S83" s="7"/>
      <c r="T83" s="7"/>
      <c r="U83" s="70"/>
      <c r="V83" s="70"/>
      <c r="W83" s="70"/>
      <c r="X83" s="70"/>
      <c r="Y83" s="70"/>
    </row>
    <row r="84" spans="4:25" ht="9.9499999999999993" customHeight="1" x14ac:dyDescent="0.35">
      <c r="D84" s="143"/>
      <c r="E84" s="14"/>
      <c r="F84" s="15" t="str">
        <f t="shared" si="7"/>
        <v/>
      </c>
      <c r="G84" s="14"/>
      <c r="H84" s="15" t="str">
        <f t="shared" si="8"/>
        <v/>
      </c>
      <c r="I84" s="14"/>
      <c r="J84" s="15" t="str">
        <f t="shared" si="9"/>
        <v/>
      </c>
      <c r="K84" s="14"/>
      <c r="L84" s="15" t="str">
        <f t="shared" si="10"/>
        <v/>
      </c>
      <c r="M84" s="69"/>
      <c r="N84" s="15" t="str">
        <f t="shared" si="11"/>
        <v/>
      </c>
      <c r="O84" s="7"/>
      <c r="P84" s="15" t="str">
        <f t="shared" si="12"/>
        <v/>
      </c>
      <c r="Q84" s="7"/>
      <c r="R84" s="15" t="str">
        <f t="shared" si="13"/>
        <v/>
      </c>
      <c r="S84" s="7"/>
      <c r="T84" s="7"/>
      <c r="U84" s="70"/>
      <c r="V84" s="70"/>
      <c r="W84" s="70"/>
      <c r="X84" s="70"/>
      <c r="Y84" s="70"/>
    </row>
    <row r="85" spans="4:25" ht="9.9499999999999993" customHeight="1" x14ac:dyDescent="0.35">
      <c r="D85" s="143"/>
      <c r="E85" s="14"/>
      <c r="F85" s="15" t="str">
        <f t="shared" si="7"/>
        <v/>
      </c>
      <c r="G85" s="14"/>
      <c r="H85" s="15" t="str">
        <f t="shared" si="8"/>
        <v/>
      </c>
      <c r="I85" s="14"/>
      <c r="J85" s="15" t="str">
        <f t="shared" si="9"/>
        <v/>
      </c>
      <c r="K85" s="14"/>
      <c r="L85" s="15" t="str">
        <f t="shared" si="10"/>
        <v/>
      </c>
      <c r="M85" s="69"/>
      <c r="N85" s="15" t="str">
        <f t="shared" si="11"/>
        <v/>
      </c>
      <c r="O85" s="7"/>
      <c r="P85" s="15" t="str">
        <f t="shared" si="12"/>
        <v/>
      </c>
      <c r="Q85" s="7"/>
      <c r="R85" s="15" t="str">
        <f t="shared" si="13"/>
        <v/>
      </c>
      <c r="S85" s="7"/>
      <c r="T85" s="7"/>
      <c r="U85" s="70"/>
      <c r="V85" s="70"/>
      <c r="W85" s="70"/>
      <c r="X85" s="70"/>
      <c r="Y85" s="70"/>
    </row>
    <row r="86" spans="4:25" ht="9.9499999999999993" customHeight="1" x14ac:dyDescent="0.35">
      <c r="D86" s="143"/>
      <c r="E86" s="14"/>
      <c r="F86" s="15" t="str">
        <f t="shared" si="7"/>
        <v/>
      </c>
      <c r="G86" s="14"/>
      <c r="H86" s="15" t="str">
        <f t="shared" si="8"/>
        <v/>
      </c>
      <c r="I86" s="14"/>
      <c r="J86" s="15" t="str">
        <f t="shared" si="9"/>
        <v/>
      </c>
      <c r="K86" s="14"/>
      <c r="L86" s="15" t="str">
        <f t="shared" si="10"/>
        <v/>
      </c>
      <c r="M86" s="69"/>
      <c r="N86" s="15" t="str">
        <f t="shared" si="11"/>
        <v/>
      </c>
      <c r="O86" s="7"/>
      <c r="P86" s="15" t="str">
        <f t="shared" si="12"/>
        <v/>
      </c>
      <c r="Q86" s="7"/>
      <c r="R86" s="15" t="str">
        <f t="shared" si="13"/>
        <v/>
      </c>
      <c r="S86" s="7"/>
      <c r="T86" s="7"/>
      <c r="U86" s="70"/>
      <c r="V86" s="70"/>
      <c r="W86" s="70"/>
      <c r="X86" s="70"/>
      <c r="Y86" s="70"/>
    </row>
    <row r="87" spans="4:25" ht="9.9499999999999993" customHeight="1" x14ac:dyDescent="0.35">
      <c r="D87" s="143"/>
      <c r="E87" s="14"/>
      <c r="F87" s="15" t="str">
        <f t="shared" si="7"/>
        <v/>
      </c>
      <c r="G87" s="14"/>
      <c r="H87" s="15" t="str">
        <f t="shared" si="8"/>
        <v/>
      </c>
      <c r="I87" s="14"/>
      <c r="J87" s="15" t="str">
        <f t="shared" si="9"/>
        <v/>
      </c>
      <c r="K87" s="14"/>
      <c r="L87" s="15" t="str">
        <f t="shared" si="10"/>
        <v/>
      </c>
      <c r="M87" s="69"/>
      <c r="N87" s="15" t="str">
        <f t="shared" si="11"/>
        <v/>
      </c>
      <c r="O87" s="7"/>
      <c r="P87" s="15" t="str">
        <f t="shared" si="12"/>
        <v/>
      </c>
      <c r="Q87" s="7"/>
      <c r="R87" s="15" t="str">
        <f t="shared" si="13"/>
        <v/>
      </c>
      <c r="S87" s="7"/>
      <c r="T87" s="7"/>
      <c r="U87" s="70"/>
      <c r="V87" s="70"/>
      <c r="W87" s="70"/>
      <c r="X87" s="70"/>
      <c r="Y87" s="70"/>
    </row>
    <row r="88" spans="4:25" ht="9.9499999999999993" customHeight="1" thickBot="1" x14ac:dyDescent="0.4">
      <c r="D88" s="143"/>
      <c r="E88" s="14"/>
      <c r="F88" s="17" t="str">
        <f t="shared" si="7"/>
        <v/>
      </c>
      <c r="G88" s="14"/>
      <c r="H88" s="17" t="str">
        <f t="shared" si="8"/>
        <v/>
      </c>
      <c r="I88" s="14"/>
      <c r="J88" s="17" t="str">
        <f t="shared" si="9"/>
        <v/>
      </c>
      <c r="K88" s="14"/>
      <c r="L88" s="17" t="str">
        <f t="shared" si="10"/>
        <v/>
      </c>
      <c r="M88" s="69"/>
      <c r="N88" s="17" t="str">
        <f t="shared" si="11"/>
        <v/>
      </c>
      <c r="O88" s="7"/>
      <c r="P88" s="17" t="str">
        <f t="shared" si="12"/>
        <v/>
      </c>
      <c r="Q88" s="7"/>
      <c r="R88" s="17" t="str">
        <f t="shared" si="13"/>
        <v/>
      </c>
      <c r="S88" s="7"/>
      <c r="T88" s="7"/>
      <c r="U88" s="70"/>
      <c r="V88" s="70"/>
      <c r="W88" s="70"/>
      <c r="X88" s="70"/>
      <c r="Y88" s="70"/>
    </row>
    <row r="89" spans="4:25" ht="9.9499999999999993" customHeight="1" x14ac:dyDescent="0.35">
      <c r="D89" s="148" t="s">
        <v>52</v>
      </c>
      <c r="E89" s="14"/>
      <c r="F89" s="15" t="str">
        <f t="shared" si="7"/>
        <v/>
      </c>
      <c r="G89" s="14"/>
      <c r="H89" s="15" t="str">
        <f t="shared" si="8"/>
        <v/>
      </c>
      <c r="I89" s="14"/>
      <c r="J89" s="15" t="str">
        <f t="shared" si="9"/>
        <v/>
      </c>
      <c r="K89" s="14"/>
      <c r="L89" s="15" t="str">
        <f t="shared" si="10"/>
        <v/>
      </c>
      <c r="M89" s="69"/>
      <c r="N89" s="15" t="str">
        <f t="shared" si="11"/>
        <v/>
      </c>
      <c r="O89" s="7"/>
      <c r="P89" s="15" t="str">
        <f t="shared" si="12"/>
        <v/>
      </c>
      <c r="Q89" s="7"/>
      <c r="R89" s="15" t="str">
        <f t="shared" si="13"/>
        <v/>
      </c>
      <c r="S89" s="7"/>
      <c r="T89" s="7"/>
      <c r="U89" s="70"/>
      <c r="V89" s="70"/>
      <c r="W89" s="70"/>
      <c r="X89" s="70"/>
      <c r="Y89" s="70"/>
    </row>
    <row r="90" spans="4:25" ht="9.9499999999999993" customHeight="1" x14ac:dyDescent="0.35">
      <c r="D90" s="148"/>
      <c r="E90" s="14"/>
      <c r="F90" s="15" t="str">
        <f t="shared" si="7"/>
        <v/>
      </c>
      <c r="G90" s="14"/>
      <c r="H90" s="15" t="str">
        <f t="shared" si="8"/>
        <v/>
      </c>
      <c r="I90" s="14"/>
      <c r="J90" s="15" t="str">
        <f t="shared" si="9"/>
        <v/>
      </c>
      <c r="K90" s="14"/>
      <c r="L90" s="15" t="str">
        <f t="shared" si="10"/>
        <v/>
      </c>
      <c r="M90" s="69"/>
      <c r="N90" s="15" t="str">
        <f t="shared" si="11"/>
        <v/>
      </c>
      <c r="O90" s="7"/>
      <c r="P90" s="15" t="str">
        <f t="shared" si="12"/>
        <v/>
      </c>
      <c r="Q90" s="7"/>
      <c r="R90" s="15" t="str">
        <f t="shared" si="13"/>
        <v/>
      </c>
      <c r="S90" s="7"/>
      <c r="T90" s="7"/>
      <c r="U90" s="70"/>
      <c r="V90" s="70"/>
      <c r="W90" s="70"/>
      <c r="X90" s="70"/>
      <c r="Y90" s="70"/>
    </row>
    <row r="91" spans="4:25" ht="9.9499999999999993" customHeight="1" x14ac:dyDescent="0.35">
      <c r="D91" s="148"/>
      <c r="E91" s="14"/>
      <c r="F91" s="15" t="str">
        <f t="shared" si="7"/>
        <v/>
      </c>
      <c r="G91" s="14"/>
      <c r="H91" s="15" t="str">
        <f t="shared" si="8"/>
        <v/>
      </c>
      <c r="I91" s="14"/>
      <c r="J91" s="15" t="str">
        <f t="shared" si="9"/>
        <v/>
      </c>
      <c r="K91" s="14"/>
      <c r="L91" s="15" t="str">
        <f t="shared" si="10"/>
        <v/>
      </c>
      <c r="M91" s="69"/>
      <c r="N91" s="15" t="str">
        <f t="shared" si="11"/>
        <v/>
      </c>
      <c r="O91" s="7"/>
      <c r="P91" s="15" t="str">
        <f t="shared" si="12"/>
        <v/>
      </c>
      <c r="Q91" s="7"/>
      <c r="R91" s="15" t="str">
        <f t="shared" si="13"/>
        <v/>
      </c>
      <c r="S91" s="7"/>
      <c r="T91" s="7"/>
      <c r="U91" s="70"/>
      <c r="V91" s="70"/>
      <c r="W91" s="70"/>
      <c r="X91" s="70"/>
      <c r="Y91" s="70"/>
    </row>
    <row r="92" spans="4:25" ht="9.9499999999999993" customHeight="1" thickBot="1" x14ac:dyDescent="0.4">
      <c r="D92" s="148"/>
      <c r="E92" s="14"/>
      <c r="F92" s="17" t="str">
        <f t="shared" si="7"/>
        <v/>
      </c>
      <c r="G92" s="14"/>
      <c r="H92" s="17" t="str">
        <f t="shared" si="8"/>
        <v/>
      </c>
      <c r="I92" s="14"/>
      <c r="J92" s="17" t="str">
        <f t="shared" si="9"/>
        <v/>
      </c>
      <c r="K92" s="14"/>
      <c r="L92" s="17" t="str">
        <f t="shared" si="10"/>
        <v/>
      </c>
      <c r="M92" s="69"/>
      <c r="N92" s="17" t="str">
        <f t="shared" si="11"/>
        <v/>
      </c>
      <c r="O92" s="7"/>
      <c r="P92" s="17" t="str">
        <f t="shared" si="12"/>
        <v/>
      </c>
      <c r="Q92" s="7"/>
      <c r="R92" s="17" t="str">
        <f t="shared" si="13"/>
        <v/>
      </c>
      <c r="S92" s="7"/>
      <c r="T92" s="7"/>
      <c r="U92" s="70"/>
      <c r="V92" s="70"/>
      <c r="W92" s="70"/>
      <c r="X92" s="70"/>
      <c r="Y92" s="70"/>
    </row>
    <row r="93" spans="4:25" ht="27.75" hidden="1" customHeight="1" x14ac:dyDescent="0.2">
      <c r="D93" s="155"/>
      <c r="E93" s="70"/>
      <c r="G93" s="70"/>
      <c r="U93" s="70"/>
      <c r="V93" s="70"/>
      <c r="W93" s="70"/>
      <c r="X93" s="70"/>
      <c r="Y93" s="70"/>
    </row>
    <row r="94" spans="4:25" ht="20.25" hidden="1" customHeight="1" x14ac:dyDescent="0.2">
      <c r="D94" s="127"/>
      <c r="E94" s="70"/>
      <c r="F94" s="76">
        <f>Data!I11</f>
        <v>0</v>
      </c>
      <c r="G94" s="83"/>
      <c r="H94" s="76">
        <f>Data!J11</f>
        <v>0</v>
      </c>
      <c r="I94" s="76"/>
      <c r="J94" s="76">
        <f>Data!K11</f>
        <v>0</v>
      </c>
      <c r="K94" s="76"/>
      <c r="L94" s="76">
        <f>Data!L11</f>
        <v>0</v>
      </c>
      <c r="M94" s="76"/>
      <c r="N94" s="76">
        <f>Data!M11</f>
        <v>0</v>
      </c>
      <c r="O94" s="76"/>
      <c r="P94" s="76">
        <f>Data!N11</f>
        <v>0</v>
      </c>
      <c r="Q94" s="76"/>
      <c r="R94" s="76">
        <f>Data!O11</f>
        <v>0</v>
      </c>
      <c r="U94" s="70"/>
      <c r="V94" s="70"/>
      <c r="W94" s="70"/>
      <c r="X94" s="70"/>
      <c r="Y94" s="70"/>
    </row>
    <row r="95" spans="4:25" ht="18.75" customHeight="1" x14ac:dyDescent="0.2">
      <c r="D95" s="127"/>
      <c r="E95" s="70"/>
      <c r="G95" s="70"/>
      <c r="U95" s="70"/>
      <c r="V95" s="70"/>
      <c r="W95" s="70"/>
      <c r="X95" s="70"/>
      <c r="Y95" s="70"/>
    </row>
    <row r="96" spans="4:25" ht="20.25" x14ac:dyDescent="0.3">
      <c r="D96" s="72" t="s">
        <v>154</v>
      </c>
      <c r="E96" s="73"/>
      <c r="F96" s="11">
        <f>Year1</f>
        <v>2013</v>
      </c>
      <c r="G96" s="73"/>
      <c r="H96" s="11">
        <f>Year2</f>
        <v>2014</v>
      </c>
      <c r="I96" s="12"/>
      <c r="J96" s="11">
        <f>Year3</f>
        <v>2015</v>
      </c>
      <c r="K96" s="12"/>
      <c r="L96" s="11">
        <f>Year4</f>
        <v>2016</v>
      </c>
      <c r="M96" s="12"/>
      <c r="N96" s="11">
        <f>Year5</f>
        <v>2017</v>
      </c>
      <c r="P96" s="11">
        <f>Year6</f>
        <v>2018</v>
      </c>
      <c r="R96" s="11">
        <f>Year7</f>
        <v>2019</v>
      </c>
      <c r="U96" s="70"/>
      <c r="V96" s="70"/>
      <c r="W96" s="70"/>
      <c r="X96" s="70"/>
      <c r="Y96" s="70"/>
    </row>
    <row r="97" spans="1:25" ht="20.25" x14ac:dyDescent="0.3">
      <c r="D97" s="72" t="s">
        <v>153</v>
      </c>
      <c r="E97" s="73"/>
      <c r="F97" s="11">
        <f>NCYYear1</f>
        <v>0</v>
      </c>
      <c r="G97" s="73"/>
      <c r="H97" s="11">
        <f>NCYYear2</f>
        <v>0</v>
      </c>
      <c r="I97" s="12"/>
      <c r="J97" s="11">
        <f>NCYYear3</f>
        <v>0</v>
      </c>
      <c r="K97" s="12"/>
      <c r="L97" s="11">
        <f>NCYYear4</f>
        <v>0</v>
      </c>
      <c r="M97" s="12"/>
      <c r="N97" s="11">
        <f>NCYYear5</f>
        <v>0</v>
      </c>
      <c r="P97" s="11">
        <f>NCYYear6</f>
        <v>0</v>
      </c>
      <c r="R97" s="11">
        <f>NCYYear7</f>
        <v>0</v>
      </c>
      <c r="U97" s="70"/>
      <c r="V97" s="70"/>
      <c r="W97" s="70"/>
      <c r="X97" s="70"/>
      <c r="Y97" s="70"/>
    </row>
    <row r="98" spans="1:25" ht="9" customHeight="1" x14ac:dyDescent="0.3">
      <c r="D98" s="10"/>
      <c r="E98" s="73"/>
      <c r="F98" s="73"/>
      <c r="G98" s="73"/>
      <c r="H98" s="12"/>
      <c r="I98" s="12"/>
      <c r="J98" s="12"/>
      <c r="K98" s="12"/>
      <c r="L98" s="12"/>
      <c r="M98" s="12"/>
      <c r="N98" s="12"/>
      <c r="U98" s="70"/>
      <c r="V98" s="70"/>
      <c r="W98" s="70"/>
      <c r="X98" s="70"/>
      <c r="Y98" s="70"/>
    </row>
    <row r="99" spans="1:25" ht="23.25" x14ac:dyDescent="0.35">
      <c r="D99" s="14" t="str">
        <f>IF(AND( ISBLANK( Data!$O$11)=TRUE,ISBLANK( Data!$N$11)=TRUE), " Yn 2019, dydy safle eich plentyn ddim yn gallu cael ei gymharu â'i safle yn 2018.",IF(AND(ISBLANK( Data!$O$11)=FALSE,ISBLANK( Data!$N$11)=FALSE,Data!$O$10&gt;2,Data!$O$10-Data!$N$10=1, Data!$O$11-Data!$N$11&gt;=VLOOKUP(CONCATENATE(Data!$O$10,Data!$P$9,Data!$Q$9),Lookups!$G$1:$K$29,5,FALSE))," Yn 2019, mae safle eich plentyn yn uwch na'i safle yn 2018.",IF(AND(ISBLANK( Data!$O$11)=FALSE,ISBLANK( Data!$N$11)=FALSE, Data!$O$10&gt;2,Data!$O$10-Data!$N$10=1, Data!$O$11-Data!$N$11&lt;=-(VLOOKUP(CONCATENATE(Data!$O$10,Data!$P$9,Data!$Q$9),Lookups!$G$1:$K$29,5,FALSE)))," Yn 2019, mae safle eich plentyn yn is na'i safle yn 2018.",IF(AND(ISBLANK( Data!$O$11)=FALSE,ISBLANK( Data!$N$11)=FALSE, Data!$O$10&gt;2,Data!$O$10-Data!$N$10=1)," Yn 2019, mae safle eich plentyn yn gyson â'i safle yn 2018.", "Yn 2019, dydy safle eich plentyn ddim yn gallu cael ei gymharu â'i safle yn 2018."))))</f>
        <v xml:space="preserve"> Yn 2019, dydy safle eich plentyn ddim yn gallu cael ei gymharu â'i safle yn 2018.</v>
      </c>
      <c r="F99" s="14"/>
      <c r="G99" s="14"/>
      <c r="I99" s="12"/>
      <c r="J99" s="12"/>
      <c r="K99" s="12"/>
      <c r="L99" s="12"/>
      <c r="M99" s="12"/>
      <c r="N99" s="12"/>
      <c r="U99" s="70"/>
      <c r="V99" s="70"/>
      <c r="W99" s="70"/>
      <c r="X99" s="70"/>
      <c r="Y99" s="70"/>
    </row>
    <row r="100" spans="1:25" ht="23.25" x14ac:dyDescent="0.35">
      <c r="D100" s="14"/>
      <c r="E100" s="73"/>
      <c r="F100" s="73"/>
      <c r="G100" s="73"/>
      <c r="H100" s="12"/>
      <c r="I100" s="12"/>
      <c r="J100" s="12"/>
      <c r="K100" s="12"/>
      <c r="L100" s="12"/>
      <c r="M100" s="12"/>
      <c r="N100" s="12"/>
      <c r="U100" s="70"/>
      <c r="V100" s="70"/>
      <c r="W100" s="70"/>
      <c r="X100" s="70"/>
      <c r="Y100" s="70"/>
    </row>
    <row r="101" spans="1:25" ht="20.25" x14ac:dyDescent="0.3">
      <c r="D101" s="31"/>
      <c r="E101" s="31"/>
      <c r="F101" s="31"/>
      <c r="G101" s="31"/>
      <c r="H101" s="31"/>
      <c r="I101" s="31"/>
      <c r="J101" s="31"/>
      <c r="K101" s="31"/>
      <c r="L101" s="31"/>
      <c r="M101" s="31"/>
      <c r="N101" s="31"/>
      <c r="U101" s="70"/>
      <c r="V101" s="70"/>
      <c r="W101" s="70"/>
      <c r="X101" s="70"/>
      <c r="Y101" s="70"/>
    </row>
    <row r="102" spans="1:25" ht="26.25" customHeight="1" x14ac:dyDescent="0.3">
      <c r="D102" s="74"/>
      <c r="E102" s="31"/>
      <c r="F102" s="31"/>
      <c r="G102" s="31"/>
      <c r="H102" s="31"/>
      <c r="I102" s="31"/>
      <c r="J102" s="31"/>
      <c r="K102" s="31"/>
      <c r="L102" s="31"/>
      <c r="M102" s="31"/>
      <c r="N102" s="31"/>
      <c r="U102" s="70"/>
      <c r="V102" s="70"/>
      <c r="W102" s="70"/>
      <c r="X102" s="70"/>
      <c r="Y102" s="70"/>
    </row>
    <row r="103" spans="1:25" ht="42.75" customHeight="1" x14ac:dyDescent="0.3">
      <c r="D103" s="144"/>
      <c r="E103" s="144"/>
      <c r="F103" s="144"/>
      <c r="G103" s="144"/>
      <c r="H103" s="144"/>
      <c r="I103" s="144"/>
      <c r="J103" s="144"/>
      <c r="K103" s="144"/>
      <c r="L103" s="144"/>
      <c r="M103" s="144"/>
      <c r="N103" s="144"/>
      <c r="T103" s="70"/>
      <c r="U103" s="70"/>
    </row>
    <row r="104" spans="1:25" ht="41.25" customHeight="1" x14ac:dyDescent="0.3">
      <c r="D104" s="144"/>
      <c r="E104" s="144"/>
      <c r="F104" s="144"/>
      <c r="G104" s="144"/>
      <c r="H104" s="144"/>
      <c r="I104" s="144"/>
      <c r="J104" s="144"/>
      <c r="K104" s="144"/>
      <c r="L104" s="144"/>
      <c r="M104" s="144"/>
      <c r="N104" s="144"/>
      <c r="T104" s="70"/>
      <c r="U104" s="70"/>
    </row>
    <row r="105" spans="1:25" ht="20.25" customHeight="1" x14ac:dyDescent="0.3">
      <c r="D105" s="63"/>
      <c r="E105" s="63"/>
      <c r="F105" s="63"/>
      <c r="G105" s="63"/>
      <c r="H105" s="63"/>
      <c r="I105" s="63"/>
      <c r="J105" s="63"/>
      <c r="K105" s="63"/>
      <c r="L105" s="63"/>
      <c r="M105" s="63"/>
      <c r="N105" s="63"/>
      <c r="T105" s="70"/>
      <c r="U105" s="70"/>
    </row>
    <row r="106" spans="1:25" ht="33" customHeight="1" x14ac:dyDescent="0.4">
      <c r="D106" s="105" t="str">
        <f>CONCATENATE(Data!C1,", ",Data!C2)</f>
        <v xml:space="preserve">, </v>
      </c>
      <c r="T106" s="70"/>
      <c r="U106" s="70"/>
    </row>
    <row r="107" spans="1:25" ht="33" customHeight="1" x14ac:dyDescent="0.2">
      <c r="T107" s="70"/>
      <c r="U107" s="70"/>
    </row>
    <row r="108" spans="1:25" ht="45" customHeight="1" x14ac:dyDescent="0.4">
      <c r="D108" s="141" t="s">
        <v>76</v>
      </c>
      <c r="E108" s="127"/>
      <c r="F108" s="127"/>
      <c r="G108" s="127"/>
      <c r="H108" s="127"/>
      <c r="I108" s="127"/>
      <c r="J108" s="127"/>
      <c r="K108" s="127"/>
      <c r="L108" s="127"/>
      <c r="M108" s="127"/>
      <c r="N108" s="127"/>
      <c r="O108" s="127"/>
      <c r="P108"/>
      <c r="Q108"/>
      <c r="R108"/>
      <c r="S108"/>
    </row>
    <row r="109" spans="1:25" ht="8.25" customHeight="1" thickBot="1" x14ac:dyDescent="0.3">
      <c r="A109" s="5" t="s">
        <v>10</v>
      </c>
      <c r="B109" s="5" t="s">
        <v>11</v>
      </c>
      <c r="D109" s="10"/>
      <c r="T109" s="5" t="s">
        <v>10</v>
      </c>
      <c r="U109" s="5" t="s">
        <v>11</v>
      </c>
    </row>
    <row r="110" spans="1:25" ht="9.9499999999999993" customHeight="1" x14ac:dyDescent="0.35">
      <c r="A110" s="5">
        <v>1049</v>
      </c>
      <c r="B110" s="5">
        <v>1050</v>
      </c>
      <c r="D110" s="148" t="s">
        <v>77</v>
      </c>
      <c r="E110" s="7"/>
      <c r="F110" s="13" t="str">
        <f t="shared" ref="F110:F145" si="14">IF(AND(F$147&gt;=$A110,F$147&lt;=$B110),"+","")</f>
        <v/>
      </c>
      <c r="G110" s="7"/>
      <c r="H110" s="13" t="str">
        <f t="shared" ref="H110:H145" si="15">IF(AND(H$147&gt;=$A110,H$147&lt;=$B110),"+","")</f>
        <v/>
      </c>
      <c r="I110" s="14"/>
      <c r="J110" s="13" t="str">
        <f t="shared" ref="J110:J145" si="16">IF(AND(J$147&gt;=$A110,J$147&lt;=$B110),"+","")</f>
        <v/>
      </c>
      <c r="K110" s="14"/>
      <c r="L110" s="13" t="str">
        <f t="shared" ref="L110:L145" si="17">IF(AND(L$147&gt;=$A110,L$147&lt;=$B110),"+","")</f>
        <v/>
      </c>
      <c r="M110" s="69"/>
      <c r="N110" s="13" t="str">
        <f t="shared" ref="N110:N145" si="18">IF(AND(N$147&gt;=$A110,N$147&lt;=$B110),"+","")</f>
        <v/>
      </c>
      <c r="P110" s="13" t="str">
        <f t="shared" ref="P110:P145" si="19">IF(AND(P$147&gt;=$A110,P$147&lt;=$B110),"+","")</f>
        <v/>
      </c>
      <c r="T110" s="5">
        <v>1049</v>
      </c>
      <c r="U110" s="5">
        <v>1050</v>
      </c>
    </row>
    <row r="111" spans="1:25" ht="9.9499999999999993" customHeight="1" x14ac:dyDescent="0.35">
      <c r="A111" s="5">
        <v>1046</v>
      </c>
      <c r="B111" s="5">
        <v>1048</v>
      </c>
      <c r="D111" s="148"/>
      <c r="E111" s="7"/>
      <c r="F111" s="15" t="str">
        <f t="shared" si="14"/>
        <v/>
      </c>
      <c r="G111" s="7"/>
      <c r="H111" s="15" t="str">
        <f t="shared" si="15"/>
        <v/>
      </c>
      <c r="I111" s="14"/>
      <c r="J111" s="15" t="str">
        <f t="shared" si="16"/>
        <v/>
      </c>
      <c r="K111" s="14"/>
      <c r="L111" s="15" t="str">
        <f t="shared" si="17"/>
        <v/>
      </c>
      <c r="M111" s="69"/>
      <c r="N111" s="15" t="str">
        <f t="shared" si="18"/>
        <v/>
      </c>
      <c r="P111" s="15" t="str">
        <f t="shared" si="19"/>
        <v/>
      </c>
      <c r="T111" s="5">
        <v>1046</v>
      </c>
      <c r="U111" s="5">
        <v>1048</v>
      </c>
    </row>
    <row r="112" spans="1:25" ht="9.9499999999999993" customHeight="1" x14ac:dyDescent="0.35">
      <c r="A112" s="5">
        <v>1043</v>
      </c>
      <c r="B112" s="5">
        <v>1045</v>
      </c>
      <c r="D112" s="148"/>
      <c r="E112" s="7"/>
      <c r="F112" s="15" t="str">
        <f t="shared" si="14"/>
        <v/>
      </c>
      <c r="G112" s="7"/>
      <c r="H112" s="15" t="str">
        <f t="shared" si="15"/>
        <v/>
      </c>
      <c r="I112" s="14"/>
      <c r="J112" s="15" t="str">
        <f t="shared" si="16"/>
        <v/>
      </c>
      <c r="K112" s="14"/>
      <c r="L112" s="15" t="str">
        <f t="shared" si="17"/>
        <v/>
      </c>
      <c r="M112" s="69"/>
      <c r="N112" s="15" t="str">
        <f t="shared" si="18"/>
        <v/>
      </c>
      <c r="P112" s="15" t="str">
        <f t="shared" si="19"/>
        <v/>
      </c>
      <c r="T112" s="5">
        <v>1043</v>
      </c>
      <c r="U112" s="5">
        <v>1045</v>
      </c>
    </row>
    <row r="113" spans="1:21" ht="9.9499999999999993" customHeight="1" thickBot="1" x14ac:dyDescent="0.4">
      <c r="A113" s="5">
        <v>1041</v>
      </c>
      <c r="B113" s="5">
        <v>1042</v>
      </c>
      <c r="D113" s="148"/>
      <c r="E113" s="7"/>
      <c r="F113" s="17" t="str">
        <f t="shared" si="14"/>
        <v/>
      </c>
      <c r="G113" s="7"/>
      <c r="H113" s="17" t="str">
        <f t="shared" si="15"/>
        <v/>
      </c>
      <c r="I113" s="14"/>
      <c r="J113" s="17" t="str">
        <f t="shared" si="16"/>
        <v/>
      </c>
      <c r="K113" s="14"/>
      <c r="L113" s="17" t="str">
        <f t="shared" si="17"/>
        <v/>
      </c>
      <c r="M113" s="69"/>
      <c r="N113" s="17" t="str">
        <f t="shared" si="18"/>
        <v/>
      </c>
      <c r="P113" s="17" t="str">
        <f t="shared" si="19"/>
        <v/>
      </c>
      <c r="T113" s="5">
        <v>1041</v>
      </c>
      <c r="U113" s="5">
        <v>1042</v>
      </c>
    </row>
    <row r="114" spans="1:21" ht="9.9499999999999993" customHeight="1" x14ac:dyDescent="0.35">
      <c r="A114" s="5">
        <v>1038</v>
      </c>
      <c r="B114" s="5">
        <v>1040</v>
      </c>
      <c r="D114" s="127"/>
      <c r="E114" s="7"/>
      <c r="F114" s="15" t="str">
        <f t="shared" si="14"/>
        <v/>
      </c>
      <c r="G114" s="7"/>
      <c r="H114" s="15" t="str">
        <f t="shared" si="15"/>
        <v/>
      </c>
      <c r="I114" s="14"/>
      <c r="J114" s="15" t="str">
        <f t="shared" si="16"/>
        <v/>
      </c>
      <c r="K114" s="14"/>
      <c r="L114" s="15" t="str">
        <f t="shared" si="17"/>
        <v/>
      </c>
      <c r="M114" s="69"/>
      <c r="N114" s="15" t="str">
        <f t="shared" si="18"/>
        <v/>
      </c>
      <c r="P114" s="15" t="str">
        <f t="shared" si="19"/>
        <v/>
      </c>
      <c r="T114" s="5">
        <v>1038</v>
      </c>
      <c r="U114" s="5">
        <v>1040</v>
      </c>
    </row>
    <row r="115" spans="1:21" ht="9.9499999999999993" customHeight="1" x14ac:dyDescent="0.35">
      <c r="A115" s="5">
        <v>1035</v>
      </c>
      <c r="B115" s="5">
        <v>1037</v>
      </c>
      <c r="D115" s="32"/>
      <c r="E115" s="7"/>
      <c r="F115" s="15" t="str">
        <f t="shared" si="14"/>
        <v/>
      </c>
      <c r="G115" s="7"/>
      <c r="H115" s="15" t="str">
        <f t="shared" si="15"/>
        <v/>
      </c>
      <c r="I115" s="14"/>
      <c r="J115" s="15" t="str">
        <f t="shared" si="16"/>
        <v/>
      </c>
      <c r="K115" s="14"/>
      <c r="L115" s="15" t="str">
        <f t="shared" si="17"/>
        <v/>
      </c>
      <c r="M115" s="69"/>
      <c r="N115" s="15" t="str">
        <f t="shared" si="18"/>
        <v/>
      </c>
      <c r="P115" s="15" t="str">
        <f t="shared" si="19"/>
        <v/>
      </c>
      <c r="T115" s="5">
        <v>1035</v>
      </c>
      <c r="U115" s="5">
        <v>1037</v>
      </c>
    </row>
    <row r="116" spans="1:21" ht="9.9499999999999993" customHeight="1" x14ac:dyDescent="0.35">
      <c r="A116" s="5">
        <v>1032</v>
      </c>
      <c r="B116" s="5">
        <v>1034</v>
      </c>
      <c r="D116" s="149" t="s">
        <v>50</v>
      </c>
      <c r="E116" s="7"/>
      <c r="F116" s="15" t="str">
        <f t="shared" si="14"/>
        <v/>
      </c>
      <c r="G116" s="7"/>
      <c r="H116" s="15" t="str">
        <f t="shared" si="15"/>
        <v/>
      </c>
      <c r="I116" s="14"/>
      <c r="J116" s="15" t="str">
        <f t="shared" si="16"/>
        <v/>
      </c>
      <c r="K116" s="14"/>
      <c r="L116" s="15" t="str">
        <f t="shared" si="17"/>
        <v/>
      </c>
      <c r="M116" s="69"/>
      <c r="N116" s="15" t="str">
        <f t="shared" si="18"/>
        <v/>
      </c>
      <c r="P116" s="15" t="str">
        <f t="shared" si="19"/>
        <v/>
      </c>
      <c r="T116" s="5">
        <v>1032</v>
      </c>
      <c r="U116" s="5">
        <v>1034</v>
      </c>
    </row>
    <row r="117" spans="1:21" ht="9.9499999999999993" customHeight="1" x14ac:dyDescent="0.35">
      <c r="A117" s="5">
        <v>1029</v>
      </c>
      <c r="B117" s="5">
        <v>1031</v>
      </c>
      <c r="D117" s="150"/>
      <c r="E117" s="7"/>
      <c r="F117" s="15" t="str">
        <f t="shared" si="14"/>
        <v/>
      </c>
      <c r="G117" s="7"/>
      <c r="H117" s="15" t="str">
        <f t="shared" si="15"/>
        <v/>
      </c>
      <c r="I117" s="14"/>
      <c r="J117" s="15" t="str">
        <f t="shared" si="16"/>
        <v/>
      </c>
      <c r="K117" s="14"/>
      <c r="L117" s="15" t="str">
        <f t="shared" si="17"/>
        <v/>
      </c>
      <c r="M117" s="69"/>
      <c r="N117" s="15" t="str">
        <f t="shared" si="18"/>
        <v/>
      </c>
      <c r="P117" s="15" t="str">
        <f t="shared" si="19"/>
        <v/>
      </c>
      <c r="T117" s="5">
        <v>1029</v>
      </c>
      <c r="U117" s="5">
        <v>1031</v>
      </c>
    </row>
    <row r="118" spans="1:21" ht="9.9499999999999993" customHeight="1" x14ac:dyDescent="0.35">
      <c r="A118" s="5">
        <v>1026</v>
      </c>
      <c r="B118" s="5">
        <v>1028</v>
      </c>
      <c r="D118" s="150"/>
      <c r="E118" s="7"/>
      <c r="F118" s="15" t="str">
        <f t="shared" si="14"/>
        <v/>
      </c>
      <c r="G118" s="7"/>
      <c r="H118" s="15" t="str">
        <f t="shared" si="15"/>
        <v/>
      </c>
      <c r="I118" s="14"/>
      <c r="J118" s="15" t="str">
        <f t="shared" si="16"/>
        <v/>
      </c>
      <c r="K118" s="14"/>
      <c r="L118" s="15" t="str">
        <f t="shared" si="17"/>
        <v/>
      </c>
      <c r="M118" s="69"/>
      <c r="N118" s="15" t="str">
        <f t="shared" si="18"/>
        <v/>
      </c>
      <c r="P118" s="15" t="str">
        <f t="shared" si="19"/>
        <v/>
      </c>
      <c r="T118" s="5">
        <v>1026</v>
      </c>
      <c r="U118" s="5">
        <v>1028</v>
      </c>
    </row>
    <row r="119" spans="1:21" ht="9.9499999999999993" customHeight="1" x14ac:dyDescent="0.35">
      <c r="A119" s="5">
        <v>1023</v>
      </c>
      <c r="B119" s="5">
        <v>1025</v>
      </c>
      <c r="D119" s="151"/>
      <c r="E119" s="7"/>
      <c r="F119" s="15" t="str">
        <f t="shared" si="14"/>
        <v/>
      </c>
      <c r="G119" s="7"/>
      <c r="H119" s="15" t="str">
        <f t="shared" si="15"/>
        <v/>
      </c>
      <c r="I119" s="14"/>
      <c r="J119" s="15" t="str">
        <f t="shared" si="16"/>
        <v/>
      </c>
      <c r="K119" s="14"/>
      <c r="L119" s="15" t="str">
        <f t="shared" si="17"/>
        <v/>
      </c>
      <c r="M119" s="69"/>
      <c r="N119" s="15" t="str">
        <f t="shared" si="18"/>
        <v/>
      </c>
      <c r="P119" s="15" t="str">
        <f t="shared" si="19"/>
        <v/>
      </c>
      <c r="T119" s="5">
        <v>1023</v>
      </c>
      <c r="U119" s="5">
        <v>1025</v>
      </c>
    </row>
    <row r="120" spans="1:21" ht="9.9499999999999993" customHeight="1" thickBot="1" x14ac:dyDescent="0.4">
      <c r="A120" s="5">
        <v>1021</v>
      </c>
      <c r="B120" s="5">
        <v>1022</v>
      </c>
      <c r="D120" s="152"/>
      <c r="E120" s="7"/>
      <c r="F120" s="17" t="str">
        <f t="shared" si="14"/>
        <v/>
      </c>
      <c r="G120" s="7"/>
      <c r="H120" s="17" t="str">
        <f t="shared" si="15"/>
        <v/>
      </c>
      <c r="I120" s="14"/>
      <c r="J120" s="17" t="str">
        <f t="shared" si="16"/>
        <v/>
      </c>
      <c r="K120" s="14"/>
      <c r="L120" s="17" t="str">
        <f t="shared" si="17"/>
        <v/>
      </c>
      <c r="M120" s="69"/>
      <c r="N120" s="17" t="str">
        <f t="shared" si="18"/>
        <v/>
      </c>
      <c r="P120" s="17" t="str">
        <f t="shared" si="19"/>
        <v/>
      </c>
      <c r="T120" s="5">
        <v>1021</v>
      </c>
      <c r="U120" s="5">
        <v>1022</v>
      </c>
    </row>
    <row r="121" spans="1:21" ht="9.9499999999999993" customHeight="1" x14ac:dyDescent="0.35">
      <c r="A121" s="5">
        <v>1018</v>
      </c>
      <c r="B121" s="5">
        <v>1020</v>
      </c>
      <c r="D121" s="149" t="s">
        <v>78</v>
      </c>
      <c r="E121" s="7"/>
      <c r="F121" s="15" t="str">
        <f t="shared" si="14"/>
        <v/>
      </c>
      <c r="G121" s="7"/>
      <c r="H121" s="15" t="str">
        <f t="shared" si="15"/>
        <v/>
      </c>
      <c r="I121" s="14"/>
      <c r="J121" s="15" t="str">
        <f t="shared" si="16"/>
        <v/>
      </c>
      <c r="K121" s="14"/>
      <c r="L121" s="15" t="str">
        <f t="shared" si="17"/>
        <v/>
      </c>
      <c r="M121" s="69"/>
      <c r="N121" s="15" t="str">
        <f t="shared" si="18"/>
        <v/>
      </c>
      <c r="P121" s="15" t="str">
        <f t="shared" si="19"/>
        <v/>
      </c>
      <c r="T121" s="5">
        <v>1018</v>
      </c>
      <c r="U121" s="5">
        <v>1020</v>
      </c>
    </row>
    <row r="122" spans="1:21" ht="9.9499999999999993" customHeight="1" x14ac:dyDescent="0.35">
      <c r="A122" s="5">
        <v>1015</v>
      </c>
      <c r="B122" s="5">
        <v>1017</v>
      </c>
      <c r="D122" s="150"/>
      <c r="E122" s="7"/>
      <c r="F122" s="15" t="str">
        <f t="shared" si="14"/>
        <v/>
      </c>
      <c r="G122" s="7"/>
      <c r="H122" s="15" t="str">
        <f t="shared" si="15"/>
        <v/>
      </c>
      <c r="I122" s="14"/>
      <c r="J122" s="15" t="str">
        <f t="shared" si="16"/>
        <v/>
      </c>
      <c r="K122" s="14"/>
      <c r="L122" s="15" t="str">
        <f t="shared" si="17"/>
        <v/>
      </c>
      <c r="M122" s="69"/>
      <c r="N122" s="15" t="str">
        <f t="shared" si="18"/>
        <v/>
      </c>
      <c r="P122" s="15" t="str">
        <f t="shared" si="19"/>
        <v/>
      </c>
      <c r="T122" s="5">
        <v>1015</v>
      </c>
      <c r="U122" s="5">
        <v>1017</v>
      </c>
    </row>
    <row r="123" spans="1:21" ht="9.9499999999999993" customHeight="1" x14ac:dyDescent="0.35">
      <c r="A123" s="5">
        <v>1012</v>
      </c>
      <c r="B123" s="5">
        <v>1014</v>
      </c>
      <c r="D123" s="150"/>
      <c r="E123" s="7"/>
      <c r="F123" s="15" t="str">
        <f t="shared" si="14"/>
        <v/>
      </c>
      <c r="G123" s="7"/>
      <c r="H123" s="15" t="str">
        <f t="shared" si="15"/>
        <v/>
      </c>
      <c r="I123" s="14"/>
      <c r="J123" s="15" t="str">
        <f t="shared" si="16"/>
        <v/>
      </c>
      <c r="K123" s="14"/>
      <c r="L123" s="15" t="str">
        <f t="shared" si="17"/>
        <v/>
      </c>
      <c r="M123" s="69"/>
      <c r="N123" s="15" t="str">
        <f t="shared" si="18"/>
        <v/>
      </c>
      <c r="P123" s="15" t="str">
        <f t="shared" si="19"/>
        <v/>
      </c>
      <c r="T123" s="5">
        <v>1012</v>
      </c>
      <c r="U123" s="5">
        <v>1014</v>
      </c>
    </row>
    <row r="124" spans="1:21" ht="9.9499999999999993" customHeight="1" x14ac:dyDescent="0.35">
      <c r="A124" s="5">
        <v>1009</v>
      </c>
      <c r="B124" s="5">
        <v>1011</v>
      </c>
      <c r="D124" s="150"/>
      <c r="E124" s="7"/>
      <c r="F124" s="15" t="str">
        <f t="shared" si="14"/>
        <v/>
      </c>
      <c r="G124" s="7"/>
      <c r="H124" s="15" t="str">
        <f t="shared" si="15"/>
        <v/>
      </c>
      <c r="I124" s="14"/>
      <c r="J124" s="15" t="str">
        <f t="shared" si="16"/>
        <v/>
      </c>
      <c r="K124" s="14"/>
      <c r="L124" s="15" t="str">
        <f t="shared" si="17"/>
        <v/>
      </c>
      <c r="M124" s="69"/>
      <c r="N124" s="15" t="str">
        <f t="shared" si="18"/>
        <v/>
      </c>
      <c r="P124" s="15" t="str">
        <f t="shared" si="19"/>
        <v/>
      </c>
      <c r="T124" s="5">
        <v>1009</v>
      </c>
      <c r="U124" s="5">
        <v>1011</v>
      </c>
    </row>
    <row r="125" spans="1:21" ht="9.9499999999999993" customHeight="1" x14ac:dyDescent="0.35">
      <c r="A125" s="5">
        <v>1006</v>
      </c>
      <c r="B125" s="5">
        <v>1008</v>
      </c>
      <c r="D125" s="150"/>
      <c r="E125" s="7"/>
      <c r="F125" s="15" t="str">
        <f t="shared" si="14"/>
        <v/>
      </c>
      <c r="G125" s="7"/>
      <c r="H125" s="15" t="str">
        <f t="shared" si="15"/>
        <v/>
      </c>
      <c r="I125" s="14"/>
      <c r="J125" s="15" t="str">
        <f t="shared" si="16"/>
        <v/>
      </c>
      <c r="K125" s="14"/>
      <c r="L125" s="15" t="str">
        <f t="shared" si="17"/>
        <v/>
      </c>
      <c r="M125" s="69"/>
      <c r="N125" s="15" t="str">
        <f t="shared" si="18"/>
        <v/>
      </c>
      <c r="P125" s="15" t="str">
        <f t="shared" si="19"/>
        <v/>
      </c>
      <c r="T125" s="5">
        <v>1006</v>
      </c>
      <c r="U125" s="5">
        <v>1008</v>
      </c>
    </row>
    <row r="126" spans="1:21" ht="9.9499999999999993" customHeight="1" x14ac:dyDescent="0.35">
      <c r="A126" s="5">
        <v>1003</v>
      </c>
      <c r="B126" s="5">
        <v>1005</v>
      </c>
      <c r="D126" s="150"/>
      <c r="E126" s="7"/>
      <c r="F126" s="15" t="str">
        <f t="shared" si="14"/>
        <v/>
      </c>
      <c r="G126" s="7"/>
      <c r="H126" s="15" t="str">
        <f t="shared" si="15"/>
        <v/>
      </c>
      <c r="I126" s="14"/>
      <c r="J126" s="15" t="str">
        <f t="shared" si="16"/>
        <v/>
      </c>
      <c r="K126" s="14"/>
      <c r="L126" s="15" t="str">
        <f t="shared" si="17"/>
        <v/>
      </c>
      <c r="M126" s="69"/>
      <c r="N126" s="15" t="str">
        <f t="shared" si="18"/>
        <v/>
      </c>
      <c r="P126" s="15" t="str">
        <f t="shared" si="19"/>
        <v/>
      </c>
      <c r="T126" s="5">
        <v>1003</v>
      </c>
      <c r="U126" s="5">
        <v>1005</v>
      </c>
    </row>
    <row r="127" spans="1:21" ht="9.9499999999999993" customHeight="1" x14ac:dyDescent="0.35">
      <c r="A127" s="5">
        <v>1000</v>
      </c>
      <c r="B127" s="5">
        <v>1002</v>
      </c>
      <c r="D127" s="150"/>
      <c r="E127" s="7"/>
      <c r="F127" s="15" t="str">
        <f t="shared" si="14"/>
        <v/>
      </c>
      <c r="G127" s="7"/>
      <c r="H127" s="15" t="str">
        <f t="shared" si="15"/>
        <v/>
      </c>
      <c r="I127" s="14"/>
      <c r="J127" s="15" t="str">
        <f t="shared" si="16"/>
        <v/>
      </c>
      <c r="K127" s="14"/>
      <c r="L127" s="15" t="str">
        <f t="shared" si="17"/>
        <v/>
      </c>
      <c r="M127" s="69"/>
      <c r="N127" s="15" t="str">
        <f t="shared" si="18"/>
        <v/>
      </c>
      <c r="P127" s="15" t="str">
        <f t="shared" si="19"/>
        <v/>
      </c>
      <c r="T127" s="5">
        <v>1000</v>
      </c>
      <c r="U127" s="5">
        <v>1002</v>
      </c>
    </row>
    <row r="128" spans="1:21" ht="9.9499999999999993" customHeight="1" x14ac:dyDescent="0.35">
      <c r="A128" s="5">
        <v>997</v>
      </c>
      <c r="B128" s="5">
        <v>999</v>
      </c>
      <c r="D128" s="150"/>
      <c r="E128" s="7"/>
      <c r="F128" s="15" t="str">
        <f t="shared" si="14"/>
        <v/>
      </c>
      <c r="G128" s="7"/>
      <c r="H128" s="15" t="str">
        <f t="shared" si="15"/>
        <v/>
      </c>
      <c r="I128" s="14"/>
      <c r="J128" s="15" t="str">
        <f t="shared" si="16"/>
        <v/>
      </c>
      <c r="K128" s="14"/>
      <c r="L128" s="15" t="str">
        <f t="shared" si="17"/>
        <v/>
      </c>
      <c r="M128" s="69"/>
      <c r="N128" s="15" t="str">
        <f t="shared" si="18"/>
        <v/>
      </c>
      <c r="P128" s="15" t="str">
        <f t="shared" si="19"/>
        <v/>
      </c>
      <c r="T128" s="5">
        <v>997</v>
      </c>
      <c r="U128" s="5">
        <v>999</v>
      </c>
    </row>
    <row r="129" spans="1:21" ht="9.9499999999999993" customHeight="1" x14ac:dyDescent="0.35">
      <c r="A129" s="5">
        <v>994</v>
      </c>
      <c r="B129" s="5">
        <v>996</v>
      </c>
      <c r="D129" s="150"/>
      <c r="E129" s="7"/>
      <c r="F129" s="15" t="str">
        <f t="shared" si="14"/>
        <v/>
      </c>
      <c r="G129" s="7"/>
      <c r="H129" s="15" t="str">
        <f t="shared" si="15"/>
        <v/>
      </c>
      <c r="I129" s="14"/>
      <c r="J129" s="15" t="str">
        <f t="shared" si="16"/>
        <v/>
      </c>
      <c r="K129" s="14"/>
      <c r="L129" s="15" t="str">
        <f t="shared" si="17"/>
        <v/>
      </c>
      <c r="M129" s="69"/>
      <c r="N129" s="15" t="str">
        <f t="shared" si="18"/>
        <v/>
      </c>
      <c r="P129" s="15" t="str">
        <f t="shared" si="19"/>
        <v/>
      </c>
      <c r="T129" s="5">
        <v>994</v>
      </c>
      <c r="U129" s="5">
        <v>996</v>
      </c>
    </row>
    <row r="130" spans="1:21" ht="9.9499999999999993" customHeight="1" x14ac:dyDescent="0.35">
      <c r="A130" s="5">
        <v>991</v>
      </c>
      <c r="B130" s="5">
        <v>993</v>
      </c>
      <c r="D130" s="150"/>
      <c r="E130" s="7"/>
      <c r="F130" s="15" t="str">
        <f t="shared" si="14"/>
        <v/>
      </c>
      <c r="G130" s="7"/>
      <c r="H130" s="15" t="str">
        <f t="shared" si="15"/>
        <v/>
      </c>
      <c r="I130" s="14"/>
      <c r="J130" s="15" t="str">
        <f t="shared" si="16"/>
        <v/>
      </c>
      <c r="K130" s="14"/>
      <c r="L130" s="15" t="str">
        <f t="shared" si="17"/>
        <v/>
      </c>
      <c r="M130" s="69"/>
      <c r="N130" s="15" t="str">
        <f t="shared" si="18"/>
        <v/>
      </c>
      <c r="P130" s="15" t="str">
        <f t="shared" si="19"/>
        <v/>
      </c>
      <c r="T130" s="5">
        <v>991</v>
      </c>
      <c r="U130" s="5">
        <v>993</v>
      </c>
    </row>
    <row r="131" spans="1:21" ht="9.9499999999999993" customHeight="1" x14ac:dyDescent="0.35">
      <c r="A131" s="5">
        <v>988</v>
      </c>
      <c r="B131" s="5">
        <v>990</v>
      </c>
      <c r="D131" s="150"/>
      <c r="E131" s="7"/>
      <c r="F131" s="15" t="str">
        <f t="shared" si="14"/>
        <v/>
      </c>
      <c r="G131" s="7"/>
      <c r="H131" s="15" t="str">
        <f t="shared" si="15"/>
        <v/>
      </c>
      <c r="I131" s="14"/>
      <c r="J131" s="15" t="str">
        <f t="shared" si="16"/>
        <v/>
      </c>
      <c r="K131" s="14"/>
      <c r="L131" s="15" t="str">
        <f t="shared" si="17"/>
        <v/>
      </c>
      <c r="M131" s="69"/>
      <c r="N131" s="15" t="str">
        <f t="shared" si="18"/>
        <v/>
      </c>
      <c r="P131" s="15" t="str">
        <f t="shared" si="19"/>
        <v/>
      </c>
      <c r="T131" s="5">
        <v>988</v>
      </c>
      <c r="U131" s="5">
        <v>990</v>
      </c>
    </row>
    <row r="132" spans="1:21" ht="9.9499999999999993" customHeight="1" x14ac:dyDescent="0.35">
      <c r="A132" s="5">
        <v>985</v>
      </c>
      <c r="B132" s="5">
        <v>987</v>
      </c>
      <c r="D132" s="150"/>
      <c r="E132" s="7"/>
      <c r="F132" s="15" t="str">
        <f t="shared" si="14"/>
        <v/>
      </c>
      <c r="G132" s="7"/>
      <c r="H132" s="15" t="str">
        <f t="shared" si="15"/>
        <v/>
      </c>
      <c r="I132" s="14"/>
      <c r="J132" s="15" t="str">
        <f t="shared" si="16"/>
        <v/>
      </c>
      <c r="K132" s="14"/>
      <c r="L132" s="15" t="str">
        <f t="shared" si="17"/>
        <v/>
      </c>
      <c r="M132" s="69"/>
      <c r="N132" s="15" t="str">
        <f t="shared" si="18"/>
        <v/>
      </c>
      <c r="P132" s="15" t="str">
        <f t="shared" si="19"/>
        <v/>
      </c>
      <c r="T132" s="5">
        <v>985</v>
      </c>
      <c r="U132" s="5">
        <v>987</v>
      </c>
    </row>
    <row r="133" spans="1:21" ht="9.9499999999999993" customHeight="1" x14ac:dyDescent="0.35">
      <c r="A133" s="5">
        <v>982</v>
      </c>
      <c r="B133" s="5">
        <v>984</v>
      </c>
      <c r="D133" s="150"/>
      <c r="E133" s="7"/>
      <c r="F133" s="15" t="str">
        <f t="shared" si="14"/>
        <v/>
      </c>
      <c r="G133" s="7"/>
      <c r="H133" s="15" t="str">
        <f t="shared" si="15"/>
        <v/>
      </c>
      <c r="I133" s="14"/>
      <c r="J133" s="15" t="str">
        <f t="shared" si="16"/>
        <v/>
      </c>
      <c r="K133" s="14"/>
      <c r="L133" s="15" t="str">
        <f t="shared" si="17"/>
        <v/>
      </c>
      <c r="M133" s="69"/>
      <c r="N133" s="15" t="str">
        <f t="shared" si="18"/>
        <v/>
      </c>
      <c r="P133" s="15" t="str">
        <f t="shared" si="19"/>
        <v/>
      </c>
      <c r="T133" s="5">
        <v>982</v>
      </c>
      <c r="U133" s="5">
        <v>984</v>
      </c>
    </row>
    <row r="134" spans="1:21" ht="9.9499999999999993" customHeight="1" thickBot="1" x14ac:dyDescent="0.4">
      <c r="A134" s="5">
        <v>980</v>
      </c>
      <c r="B134" s="5">
        <v>981</v>
      </c>
      <c r="D134" s="150"/>
      <c r="E134" s="7"/>
      <c r="F134" s="17" t="str">
        <f t="shared" si="14"/>
        <v/>
      </c>
      <c r="G134" s="7"/>
      <c r="H134" s="17" t="str">
        <f t="shared" si="15"/>
        <v/>
      </c>
      <c r="I134" s="14"/>
      <c r="J134" s="17" t="str">
        <f t="shared" si="16"/>
        <v/>
      </c>
      <c r="K134" s="14"/>
      <c r="L134" s="17" t="str">
        <f t="shared" si="17"/>
        <v/>
      </c>
      <c r="M134" s="69"/>
      <c r="N134" s="17" t="str">
        <f t="shared" si="18"/>
        <v/>
      </c>
      <c r="P134" s="17" t="str">
        <f t="shared" si="19"/>
        <v/>
      </c>
      <c r="T134" s="5">
        <v>980</v>
      </c>
      <c r="U134" s="5">
        <v>981</v>
      </c>
    </row>
    <row r="135" spans="1:21" ht="9.9499999999999993" customHeight="1" x14ac:dyDescent="0.35">
      <c r="A135" s="5">
        <v>977</v>
      </c>
      <c r="B135" s="5">
        <v>979</v>
      </c>
      <c r="D135" s="142" t="s">
        <v>79</v>
      </c>
      <c r="E135" s="7"/>
      <c r="F135" s="15" t="str">
        <f t="shared" si="14"/>
        <v/>
      </c>
      <c r="G135" s="7"/>
      <c r="H135" s="15" t="str">
        <f t="shared" si="15"/>
        <v/>
      </c>
      <c r="I135" s="14"/>
      <c r="J135" s="15" t="str">
        <f t="shared" si="16"/>
        <v/>
      </c>
      <c r="K135" s="14"/>
      <c r="L135" s="15" t="str">
        <f t="shared" si="17"/>
        <v/>
      </c>
      <c r="M135" s="69"/>
      <c r="N135" s="15" t="str">
        <f t="shared" si="18"/>
        <v/>
      </c>
      <c r="P135" s="15" t="str">
        <f t="shared" si="19"/>
        <v/>
      </c>
      <c r="T135" s="5">
        <v>977</v>
      </c>
      <c r="U135" s="5">
        <v>979</v>
      </c>
    </row>
    <row r="136" spans="1:21" ht="9.9499999999999993" customHeight="1" x14ac:dyDescent="0.35">
      <c r="A136" s="5">
        <v>974</v>
      </c>
      <c r="B136" s="5">
        <v>976</v>
      </c>
      <c r="D136" s="143"/>
      <c r="E136" s="7"/>
      <c r="F136" s="15" t="str">
        <f t="shared" si="14"/>
        <v/>
      </c>
      <c r="G136" s="7"/>
      <c r="H136" s="15" t="str">
        <f t="shared" si="15"/>
        <v/>
      </c>
      <c r="I136" s="14"/>
      <c r="J136" s="15" t="str">
        <f t="shared" si="16"/>
        <v/>
      </c>
      <c r="K136" s="14"/>
      <c r="L136" s="15" t="str">
        <f t="shared" si="17"/>
        <v/>
      </c>
      <c r="M136" s="69"/>
      <c r="N136" s="15" t="str">
        <f t="shared" si="18"/>
        <v/>
      </c>
      <c r="P136" s="15" t="str">
        <f t="shared" si="19"/>
        <v/>
      </c>
      <c r="T136" s="5">
        <v>974</v>
      </c>
      <c r="U136" s="5">
        <v>976</v>
      </c>
    </row>
    <row r="137" spans="1:21" ht="9.9499999999999993" customHeight="1" x14ac:dyDescent="0.35">
      <c r="A137" s="5">
        <v>971</v>
      </c>
      <c r="B137" s="5">
        <v>973</v>
      </c>
      <c r="D137" s="143"/>
      <c r="E137" s="7"/>
      <c r="F137" s="15" t="str">
        <f t="shared" si="14"/>
        <v/>
      </c>
      <c r="G137" s="7"/>
      <c r="H137" s="15" t="str">
        <f t="shared" si="15"/>
        <v/>
      </c>
      <c r="I137" s="14"/>
      <c r="J137" s="15" t="str">
        <f t="shared" si="16"/>
        <v/>
      </c>
      <c r="K137" s="14"/>
      <c r="L137" s="15" t="str">
        <f t="shared" si="17"/>
        <v/>
      </c>
      <c r="M137" s="69"/>
      <c r="N137" s="15" t="str">
        <f t="shared" si="18"/>
        <v/>
      </c>
      <c r="P137" s="15" t="str">
        <f t="shared" si="19"/>
        <v/>
      </c>
      <c r="T137" s="5">
        <v>971</v>
      </c>
      <c r="U137" s="5">
        <v>973</v>
      </c>
    </row>
    <row r="138" spans="1:21" ht="9.9499999999999993" customHeight="1" x14ac:dyDescent="0.35">
      <c r="A138" s="5">
        <v>968</v>
      </c>
      <c r="B138" s="5">
        <v>970</v>
      </c>
      <c r="D138" s="143"/>
      <c r="E138" s="7"/>
      <c r="F138" s="15" t="str">
        <f t="shared" si="14"/>
        <v/>
      </c>
      <c r="G138" s="7"/>
      <c r="H138" s="15" t="str">
        <f t="shared" si="15"/>
        <v/>
      </c>
      <c r="I138" s="14"/>
      <c r="J138" s="15" t="str">
        <f t="shared" si="16"/>
        <v/>
      </c>
      <c r="K138" s="14"/>
      <c r="L138" s="15" t="str">
        <f t="shared" si="17"/>
        <v/>
      </c>
      <c r="M138" s="69"/>
      <c r="N138" s="15" t="str">
        <f t="shared" si="18"/>
        <v/>
      </c>
      <c r="P138" s="15" t="str">
        <f t="shared" si="19"/>
        <v/>
      </c>
      <c r="T138" s="5">
        <v>968</v>
      </c>
      <c r="U138" s="5">
        <v>970</v>
      </c>
    </row>
    <row r="139" spans="1:21" ht="9.9499999999999993" customHeight="1" x14ac:dyDescent="0.35">
      <c r="A139" s="5">
        <v>965</v>
      </c>
      <c r="B139" s="5">
        <v>967</v>
      </c>
      <c r="D139" s="143"/>
      <c r="E139" s="7"/>
      <c r="F139" s="15" t="str">
        <f t="shared" si="14"/>
        <v/>
      </c>
      <c r="G139" s="7"/>
      <c r="H139" s="15" t="str">
        <f t="shared" si="15"/>
        <v/>
      </c>
      <c r="I139" s="14"/>
      <c r="J139" s="15" t="str">
        <f t="shared" si="16"/>
        <v/>
      </c>
      <c r="K139" s="14"/>
      <c r="L139" s="15" t="str">
        <f t="shared" si="17"/>
        <v/>
      </c>
      <c r="M139" s="69"/>
      <c r="N139" s="15" t="str">
        <f t="shared" si="18"/>
        <v/>
      </c>
      <c r="P139" s="15" t="str">
        <f t="shared" si="19"/>
        <v/>
      </c>
      <c r="T139" s="5">
        <v>965</v>
      </c>
      <c r="U139" s="5">
        <v>967</v>
      </c>
    </row>
    <row r="140" spans="1:21" ht="9.9499999999999993" customHeight="1" x14ac:dyDescent="0.35">
      <c r="A140" s="5">
        <v>962</v>
      </c>
      <c r="B140" s="5">
        <v>964</v>
      </c>
      <c r="D140" s="143"/>
      <c r="E140" s="7"/>
      <c r="F140" s="15" t="str">
        <f t="shared" si="14"/>
        <v/>
      </c>
      <c r="G140" s="7"/>
      <c r="H140" s="15" t="str">
        <f t="shared" si="15"/>
        <v/>
      </c>
      <c r="I140" s="14"/>
      <c r="J140" s="15" t="str">
        <f t="shared" si="16"/>
        <v/>
      </c>
      <c r="K140" s="14"/>
      <c r="L140" s="15" t="str">
        <f t="shared" si="17"/>
        <v/>
      </c>
      <c r="M140" s="69"/>
      <c r="N140" s="15" t="str">
        <f t="shared" si="18"/>
        <v/>
      </c>
      <c r="P140" s="15" t="str">
        <f t="shared" si="19"/>
        <v/>
      </c>
      <c r="T140" s="5">
        <v>962</v>
      </c>
      <c r="U140" s="5">
        <v>964</v>
      </c>
    </row>
    <row r="141" spans="1:21" ht="9.9499999999999993" customHeight="1" thickBot="1" x14ac:dyDescent="0.4">
      <c r="A141" s="5">
        <v>960</v>
      </c>
      <c r="B141" s="5">
        <v>961</v>
      </c>
      <c r="D141" s="143"/>
      <c r="E141" s="7"/>
      <c r="F141" s="17" t="str">
        <f t="shared" si="14"/>
        <v/>
      </c>
      <c r="G141" s="7"/>
      <c r="H141" s="17" t="str">
        <f t="shared" si="15"/>
        <v/>
      </c>
      <c r="I141" s="14"/>
      <c r="J141" s="17" t="str">
        <f t="shared" si="16"/>
        <v/>
      </c>
      <c r="K141" s="14"/>
      <c r="L141" s="17" t="str">
        <f t="shared" si="17"/>
        <v/>
      </c>
      <c r="M141" s="69"/>
      <c r="N141" s="17" t="str">
        <f t="shared" si="18"/>
        <v/>
      </c>
      <c r="P141" s="17" t="str">
        <f t="shared" si="19"/>
        <v/>
      </c>
      <c r="T141" s="5">
        <v>960</v>
      </c>
      <c r="U141" s="5">
        <v>961</v>
      </c>
    </row>
    <row r="142" spans="1:21" ht="9.9499999999999993" customHeight="1" x14ac:dyDescent="0.35">
      <c r="A142" s="5">
        <v>958</v>
      </c>
      <c r="B142" s="5">
        <v>959</v>
      </c>
      <c r="D142" s="148" t="s">
        <v>52</v>
      </c>
      <c r="E142" s="7"/>
      <c r="F142" s="15" t="str">
        <f t="shared" si="14"/>
        <v/>
      </c>
      <c r="G142" s="7"/>
      <c r="H142" s="15" t="str">
        <f t="shared" si="15"/>
        <v/>
      </c>
      <c r="I142" s="14"/>
      <c r="J142" s="15" t="str">
        <f t="shared" si="16"/>
        <v/>
      </c>
      <c r="K142" s="14"/>
      <c r="L142" s="15" t="str">
        <f t="shared" si="17"/>
        <v/>
      </c>
      <c r="M142" s="69"/>
      <c r="N142" s="15" t="str">
        <f t="shared" si="18"/>
        <v/>
      </c>
      <c r="P142" s="15" t="str">
        <f t="shared" si="19"/>
        <v/>
      </c>
      <c r="T142" s="5">
        <v>958</v>
      </c>
      <c r="U142" s="5">
        <v>959</v>
      </c>
    </row>
    <row r="143" spans="1:21" ht="9.9499999999999993" customHeight="1" x14ac:dyDescent="0.35">
      <c r="A143" s="5">
        <v>955</v>
      </c>
      <c r="B143" s="5">
        <v>957</v>
      </c>
      <c r="D143" s="148"/>
      <c r="E143" s="7"/>
      <c r="F143" s="15" t="str">
        <f t="shared" si="14"/>
        <v/>
      </c>
      <c r="G143" s="7"/>
      <c r="H143" s="15" t="str">
        <f t="shared" si="15"/>
        <v/>
      </c>
      <c r="I143" s="14"/>
      <c r="J143" s="15" t="str">
        <f t="shared" si="16"/>
        <v/>
      </c>
      <c r="K143" s="14"/>
      <c r="L143" s="15" t="str">
        <f t="shared" si="17"/>
        <v/>
      </c>
      <c r="M143" s="69"/>
      <c r="N143" s="15" t="str">
        <f t="shared" si="18"/>
        <v/>
      </c>
      <c r="P143" s="15" t="str">
        <f t="shared" si="19"/>
        <v/>
      </c>
      <c r="T143" s="5">
        <v>955</v>
      </c>
      <c r="U143" s="5">
        <v>957</v>
      </c>
    </row>
    <row r="144" spans="1:21" ht="9.9499999999999993" customHeight="1" x14ac:dyDescent="0.35">
      <c r="A144" s="5">
        <v>952</v>
      </c>
      <c r="B144" s="5">
        <v>954</v>
      </c>
      <c r="D144" s="148"/>
      <c r="E144" s="7"/>
      <c r="F144" s="15" t="str">
        <f t="shared" si="14"/>
        <v/>
      </c>
      <c r="G144" s="7"/>
      <c r="H144" s="15" t="str">
        <f t="shared" si="15"/>
        <v/>
      </c>
      <c r="I144" s="14"/>
      <c r="J144" s="15" t="str">
        <f t="shared" si="16"/>
        <v/>
      </c>
      <c r="K144" s="14"/>
      <c r="L144" s="15" t="str">
        <f t="shared" si="17"/>
        <v/>
      </c>
      <c r="M144" s="69"/>
      <c r="N144" s="15" t="str">
        <f t="shared" si="18"/>
        <v/>
      </c>
      <c r="P144" s="15" t="str">
        <f t="shared" si="19"/>
        <v/>
      </c>
      <c r="T144" s="5">
        <v>952</v>
      </c>
      <c r="U144" s="5">
        <v>954</v>
      </c>
    </row>
    <row r="145" spans="1:27" ht="9" customHeight="1" thickBot="1" x14ac:dyDescent="0.4">
      <c r="A145" s="5">
        <v>950</v>
      </c>
      <c r="B145" s="5">
        <v>951</v>
      </c>
      <c r="D145" s="148"/>
      <c r="E145" s="7"/>
      <c r="F145" s="17" t="str">
        <f t="shared" si="14"/>
        <v/>
      </c>
      <c r="G145" s="7"/>
      <c r="H145" s="17" t="str">
        <f t="shared" si="15"/>
        <v/>
      </c>
      <c r="I145" s="14"/>
      <c r="J145" s="17" t="str">
        <f t="shared" si="16"/>
        <v/>
      </c>
      <c r="K145" s="14"/>
      <c r="L145" s="17" t="str">
        <f t="shared" si="17"/>
        <v/>
      </c>
      <c r="M145" s="69"/>
      <c r="N145" s="17" t="str">
        <f t="shared" si="18"/>
        <v/>
      </c>
      <c r="P145" s="17" t="str">
        <f t="shared" si="19"/>
        <v/>
      </c>
      <c r="T145" s="5">
        <v>950</v>
      </c>
      <c r="U145" s="5">
        <v>951</v>
      </c>
    </row>
    <row r="146" spans="1:27" ht="27" hidden="1" customHeight="1" x14ac:dyDescent="0.2">
      <c r="D146" s="155"/>
    </row>
    <row r="147" spans="1:27" ht="29.25" hidden="1" customHeight="1" x14ac:dyDescent="0.2">
      <c r="D147" s="127"/>
      <c r="F147" s="76">
        <f>Data!I17</f>
        <v>0</v>
      </c>
      <c r="G147" s="76"/>
      <c r="H147" s="76">
        <f>Data!J17</f>
        <v>0</v>
      </c>
      <c r="I147" s="76"/>
      <c r="J147" s="76">
        <f>Data!K17</f>
        <v>0</v>
      </c>
      <c r="K147" s="76"/>
      <c r="L147" s="76">
        <f>Data!L17</f>
        <v>0</v>
      </c>
      <c r="M147" s="76"/>
      <c r="N147" s="76">
        <f>Data!M17</f>
        <v>0</v>
      </c>
      <c r="O147" s="76"/>
      <c r="P147" s="76">
        <f>Data!N17</f>
        <v>0</v>
      </c>
    </row>
    <row r="148" spans="1:27" ht="18.75" customHeight="1" x14ac:dyDescent="0.2">
      <c r="D148" s="127"/>
    </row>
    <row r="149" spans="1:27" ht="20.25" x14ac:dyDescent="0.3">
      <c r="D149" s="72" t="s">
        <v>154</v>
      </c>
      <c r="F149" s="11">
        <f>Year1</f>
        <v>2013</v>
      </c>
      <c r="H149" s="11">
        <f>Year2</f>
        <v>2014</v>
      </c>
      <c r="I149" s="12"/>
      <c r="J149" s="11">
        <f>Year3</f>
        <v>2015</v>
      </c>
      <c r="K149" s="12"/>
      <c r="L149" s="11">
        <f>Year4</f>
        <v>2016</v>
      </c>
      <c r="M149" s="12"/>
      <c r="N149" s="11">
        <f>Year5</f>
        <v>2017</v>
      </c>
      <c r="O149" s="12"/>
      <c r="P149" s="11">
        <f>Year6</f>
        <v>2018</v>
      </c>
      <c r="Q149" s="12"/>
      <c r="R149" s="12"/>
      <c r="S149" s="12"/>
      <c r="T149" s="8"/>
      <c r="U149" s="8"/>
    </row>
    <row r="150" spans="1:27" ht="20.25" x14ac:dyDescent="0.3">
      <c r="D150" s="72" t="s">
        <v>153</v>
      </c>
      <c r="F150" s="11">
        <f>NCYYear1</f>
        <v>0</v>
      </c>
      <c r="H150" s="11">
        <f>NCYYear2</f>
        <v>0</v>
      </c>
      <c r="I150" s="12"/>
      <c r="J150" s="11">
        <f>NCYYear3</f>
        <v>0</v>
      </c>
      <c r="K150" s="12"/>
      <c r="L150" s="11">
        <f>NCYYear4</f>
        <v>0</v>
      </c>
      <c r="M150" s="12"/>
      <c r="N150" s="11">
        <f>NCYYear5</f>
        <v>0</v>
      </c>
      <c r="O150" s="12"/>
      <c r="P150" s="11">
        <f>NCYYear6</f>
        <v>0</v>
      </c>
      <c r="Q150" s="12"/>
      <c r="R150" s="12"/>
      <c r="S150" s="12"/>
      <c r="T150" s="8"/>
      <c r="U150" s="8"/>
    </row>
    <row r="151" spans="1:27" ht="9.75" customHeight="1" x14ac:dyDescent="0.3">
      <c r="D151" s="10"/>
      <c r="E151" s="70"/>
      <c r="F151" s="70"/>
      <c r="G151" s="70"/>
      <c r="H151" s="70"/>
      <c r="I151" s="70"/>
      <c r="J151" s="70"/>
      <c r="U151" s="8"/>
      <c r="V151" s="8"/>
      <c r="W151" s="12"/>
      <c r="X151" s="8"/>
      <c r="Y151" s="12"/>
      <c r="Z151" s="8"/>
      <c r="AA151" s="12"/>
    </row>
    <row r="152" spans="1:27" ht="23.25" customHeight="1" x14ac:dyDescent="0.3">
      <c r="D152" s="146" t="s">
        <v>155</v>
      </c>
      <c r="E152" s="146"/>
      <c r="F152" s="146"/>
      <c r="G152" s="146"/>
      <c r="H152" s="146"/>
      <c r="I152" s="146"/>
      <c r="J152" s="146"/>
      <c r="K152" s="146"/>
      <c r="L152" s="146"/>
      <c r="M152" s="146"/>
      <c r="N152" s="146"/>
      <c r="O152" s="146"/>
      <c r="P152" s="146"/>
      <c r="Q152" s="146"/>
      <c r="R152" s="146"/>
      <c r="U152" s="8"/>
      <c r="V152" s="8"/>
      <c r="W152" s="12"/>
      <c r="X152" s="8"/>
      <c r="Y152" s="12"/>
      <c r="Z152" s="8"/>
      <c r="AA152" s="12"/>
    </row>
    <row r="153" spans="1:27" ht="33" customHeight="1" x14ac:dyDescent="0.3">
      <c r="D153" s="146"/>
      <c r="E153" s="146"/>
      <c r="F153" s="146"/>
      <c r="G153" s="146"/>
      <c r="H153" s="146"/>
      <c r="I153" s="146"/>
      <c r="J153" s="146"/>
      <c r="K153" s="146"/>
      <c r="L153" s="146"/>
      <c r="M153" s="146"/>
      <c r="N153" s="146"/>
      <c r="O153" s="146"/>
      <c r="P153" s="146"/>
      <c r="Q153" s="146"/>
      <c r="R153" s="146"/>
      <c r="U153" s="8"/>
      <c r="V153" s="8"/>
      <c r="W153" s="12"/>
      <c r="X153" s="8"/>
      <c r="Y153" s="12"/>
      <c r="Z153" s="8"/>
      <c r="AA153" s="12"/>
    </row>
    <row r="154" spans="1:27" ht="47.25" customHeight="1" x14ac:dyDescent="0.4">
      <c r="D154" s="141" t="s">
        <v>75</v>
      </c>
      <c r="E154" s="127"/>
      <c r="F154" s="127"/>
      <c r="G154" s="127"/>
      <c r="H154" s="127"/>
      <c r="I154" s="127"/>
      <c r="J154" s="127"/>
      <c r="K154" s="127"/>
      <c r="L154" s="127"/>
      <c r="M154" s="127"/>
      <c r="N154" s="127"/>
      <c r="O154" s="127"/>
      <c r="P154" s="127"/>
      <c r="Q154" s="127"/>
      <c r="R154" s="127"/>
      <c r="S154" s="127"/>
      <c r="T154" s="127"/>
      <c r="U154" s="8"/>
      <c r="V154" s="8"/>
      <c r="W154" s="12"/>
      <c r="X154" s="8"/>
      <c r="Y154" s="12"/>
      <c r="Z154" s="8"/>
      <c r="AA154" s="12"/>
    </row>
    <row r="155" spans="1:27" ht="9" customHeight="1" thickBot="1" x14ac:dyDescent="0.35">
      <c r="D155" s="10"/>
      <c r="I155" s="9"/>
      <c r="U155" s="8"/>
      <c r="V155" s="8"/>
      <c r="W155" s="12"/>
      <c r="X155" s="8"/>
      <c r="Y155" s="12"/>
      <c r="Z155" s="8"/>
      <c r="AA155" s="12"/>
    </row>
    <row r="156" spans="1:27" ht="9.9499999999999993" customHeight="1" x14ac:dyDescent="0.35">
      <c r="D156" s="148" t="s">
        <v>77</v>
      </c>
      <c r="F156" s="69" t="str">
        <f t="shared" ref="F156:F191" si="20">IF(AND(F$193&gt;=$T110,F$193&lt;=$U110),"+","")</f>
        <v/>
      </c>
      <c r="H156" s="13" t="str">
        <f t="shared" ref="H156:H191" si="21">IF(AND(H$193&gt;=$T110,H$193&lt;=$U110),"+","")</f>
        <v/>
      </c>
      <c r="I156" s="138"/>
      <c r="J156" s="13" t="str">
        <f t="shared" ref="J156:J191" si="22">IF(AND(J$193&gt;=$T110,J$193&lt;=$U110),"+","")</f>
        <v/>
      </c>
      <c r="K156" s="14"/>
      <c r="L156" s="13" t="str">
        <f t="shared" ref="L156:L191" si="23">IF(AND(L$193&gt;=$T110,L$193&lt;=$U110),"+","")</f>
        <v/>
      </c>
      <c r="M156" s="69"/>
      <c r="N156" s="13" t="str">
        <f t="shared" ref="N156:N191" si="24">IF(AND(N$193&gt;=$T110,N$193&lt;=$U110),"+","")</f>
        <v/>
      </c>
      <c r="P156" s="13" t="str">
        <f t="shared" ref="P156:P191" si="25">IF(AND(P$193&gt;=$T110,P$193&lt;=$U110),"+","")</f>
        <v/>
      </c>
      <c r="R156" s="13" t="str">
        <f t="shared" ref="R156:R191" si="26">IF(AND(R$193&gt;=$T110,R$193&lt;=$U110),"+","")</f>
        <v/>
      </c>
      <c r="U156" s="8"/>
      <c r="V156" s="8"/>
      <c r="W156" s="12"/>
      <c r="X156" s="8"/>
      <c r="Y156" s="12"/>
      <c r="Z156" s="8"/>
      <c r="AA156" s="12"/>
    </row>
    <row r="157" spans="1:27" ht="9.9499999999999993" customHeight="1" x14ac:dyDescent="0.35">
      <c r="D157" s="148"/>
      <c r="F157" s="69" t="str">
        <f t="shared" si="20"/>
        <v/>
      </c>
      <c r="H157" s="15" t="str">
        <f t="shared" si="21"/>
        <v/>
      </c>
      <c r="I157" s="138"/>
      <c r="J157" s="15" t="str">
        <f t="shared" si="22"/>
        <v/>
      </c>
      <c r="K157" s="14"/>
      <c r="L157" s="15" t="str">
        <f t="shared" si="23"/>
        <v/>
      </c>
      <c r="M157" s="69"/>
      <c r="N157" s="15" t="str">
        <f t="shared" si="24"/>
        <v/>
      </c>
      <c r="P157" s="15" t="str">
        <f t="shared" si="25"/>
        <v/>
      </c>
      <c r="R157" s="15" t="str">
        <f t="shared" si="26"/>
        <v/>
      </c>
      <c r="U157" s="8"/>
      <c r="V157" s="8"/>
      <c r="W157" s="12"/>
      <c r="X157" s="8"/>
      <c r="Y157" s="12"/>
      <c r="Z157" s="8"/>
      <c r="AA157" s="12"/>
    </row>
    <row r="158" spans="1:27" ht="9.9499999999999993" customHeight="1" x14ac:dyDescent="0.35">
      <c r="D158" s="148"/>
      <c r="F158" s="69" t="str">
        <f t="shared" si="20"/>
        <v/>
      </c>
      <c r="H158" s="15" t="str">
        <f t="shared" si="21"/>
        <v/>
      </c>
      <c r="I158" s="138"/>
      <c r="J158" s="15" t="str">
        <f t="shared" si="22"/>
        <v/>
      </c>
      <c r="K158" s="14"/>
      <c r="L158" s="15" t="str">
        <f t="shared" si="23"/>
        <v/>
      </c>
      <c r="M158" s="69"/>
      <c r="N158" s="15" t="str">
        <f t="shared" si="24"/>
        <v/>
      </c>
      <c r="P158" s="15" t="str">
        <f t="shared" si="25"/>
        <v/>
      </c>
      <c r="R158" s="15" t="str">
        <f t="shared" si="26"/>
        <v/>
      </c>
      <c r="U158" s="8"/>
      <c r="V158" s="8"/>
      <c r="W158" s="12"/>
      <c r="X158" s="8"/>
      <c r="Y158" s="12"/>
      <c r="Z158" s="8"/>
      <c r="AA158" s="12"/>
    </row>
    <row r="159" spans="1:27" ht="9.9499999999999993" customHeight="1" thickBot="1" x14ac:dyDescent="0.4">
      <c r="D159" s="148"/>
      <c r="F159" s="69" t="str">
        <f t="shared" si="20"/>
        <v/>
      </c>
      <c r="H159" s="17" t="str">
        <f t="shared" si="21"/>
        <v/>
      </c>
      <c r="I159" s="138"/>
      <c r="J159" s="17" t="str">
        <f t="shared" si="22"/>
        <v/>
      </c>
      <c r="K159" s="14"/>
      <c r="L159" s="17" t="str">
        <f t="shared" si="23"/>
        <v/>
      </c>
      <c r="M159" s="69"/>
      <c r="N159" s="17" t="str">
        <f t="shared" si="24"/>
        <v/>
      </c>
      <c r="P159" s="17" t="str">
        <f t="shared" si="25"/>
        <v/>
      </c>
      <c r="R159" s="17" t="str">
        <f t="shared" si="26"/>
        <v/>
      </c>
      <c r="U159" s="8"/>
      <c r="V159" s="8"/>
      <c r="W159" s="12"/>
      <c r="X159" s="8"/>
      <c r="Y159" s="12"/>
      <c r="Z159" s="8"/>
      <c r="AA159" s="12"/>
    </row>
    <row r="160" spans="1:27" ht="9.9499999999999993" customHeight="1" x14ac:dyDescent="0.35">
      <c r="D160" s="127"/>
      <c r="F160" s="69" t="str">
        <f t="shared" si="20"/>
        <v/>
      </c>
      <c r="H160" s="15" t="str">
        <f t="shared" si="21"/>
        <v/>
      </c>
      <c r="I160" s="138"/>
      <c r="J160" s="15" t="str">
        <f t="shared" si="22"/>
        <v/>
      </c>
      <c r="K160" s="14"/>
      <c r="L160" s="15" t="str">
        <f t="shared" si="23"/>
        <v/>
      </c>
      <c r="M160" s="69"/>
      <c r="N160" s="15" t="str">
        <f t="shared" si="24"/>
        <v/>
      </c>
      <c r="P160" s="15" t="str">
        <f t="shared" si="25"/>
        <v/>
      </c>
      <c r="R160" s="15" t="str">
        <f t="shared" si="26"/>
        <v/>
      </c>
      <c r="U160" s="8"/>
      <c r="V160" s="8"/>
      <c r="W160" s="12"/>
      <c r="X160" s="8"/>
      <c r="Y160" s="12"/>
      <c r="Z160" s="8"/>
      <c r="AA160" s="12"/>
    </row>
    <row r="161" spans="4:27" ht="9.9499999999999993" customHeight="1" x14ac:dyDescent="0.35">
      <c r="D161" s="32"/>
      <c r="F161" s="69" t="str">
        <f t="shared" si="20"/>
        <v/>
      </c>
      <c r="H161" s="15" t="str">
        <f t="shared" si="21"/>
        <v/>
      </c>
      <c r="I161" s="138"/>
      <c r="J161" s="15" t="str">
        <f t="shared" si="22"/>
        <v/>
      </c>
      <c r="K161" s="14"/>
      <c r="L161" s="15" t="str">
        <f t="shared" si="23"/>
        <v/>
      </c>
      <c r="M161" s="69"/>
      <c r="N161" s="15" t="str">
        <f t="shared" si="24"/>
        <v/>
      </c>
      <c r="P161" s="15" t="str">
        <f t="shared" si="25"/>
        <v/>
      </c>
      <c r="R161" s="15" t="str">
        <f t="shared" si="26"/>
        <v/>
      </c>
      <c r="U161" s="8"/>
      <c r="V161" s="8"/>
      <c r="W161" s="12"/>
      <c r="X161" s="8"/>
      <c r="Y161" s="12"/>
      <c r="Z161" s="8"/>
      <c r="AA161" s="12"/>
    </row>
    <row r="162" spans="4:27" ht="9.9499999999999993" customHeight="1" x14ac:dyDescent="0.35">
      <c r="D162" s="149" t="s">
        <v>50</v>
      </c>
      <c r="F162" s="69" t="str">
        <f t="shared" si="20"/>
        <v/>
      </c>
      <c r="H162" s="15" t="str">
        <f t="shared" si="21"/>
        <v/>
      </c>
      <c r="I162" s="138"/>
      <c r="J162" s="15" t="str">
        <f t="shared" si="22"/>
        <v/>
      </c>
      <c r="K162" s="14"/>
      <c r="L162" s="15" t="str">
        <f t="shared" si="23"/>
        <v/>
      </c>
      <c r="M162" s="69"/>
      <c r="N162" s="15" t="str">
        <f t="shared" si="24"/>
        <v/>
      </c>
      <c r="P162" s="15" t="str">
        <f t="shared" si="25"/>
        <v/>
      </c>
      <c r="R162" s="15" t="str">
        <f t="shared" si="26"/>
        <v/>
      </c>
      <c r="U162" s="8"/>
      <c r="V162" s="8"/>
      <c r="W162" s="12"/>
      <c r="X162" s="8"/>
      <c r="Y162" s="12"/>
      <c r="Z162" s="8"/>
      <c r="AA162" s="12"/>
    </row>
    <row r="163" spans="4:27" ht="9.9499999999999993" customHeight="1" x14ac:dyDescent="0.35">
      <c r="D163" s="150"/>
      <c r="F163" s="69" t="str">
        <f t="shared" si="20"/>
        <v/>
      </c>
      <c r="H163" s="15" t="str">
        <f t="shared" si="21"/>
        <v/>
      </c>
      <c r="I163" s="138"/>
      <c r="J163" s="15" t="str">
        <f t="shared" si="22"/>
        <v/>
      </c>
      <c r="K163" s="14"/>
      <c r="L163" s="15" t="str">
        <f t="shared" si="23"/>
        <v/>
      </c>
      <c r="M163" s="69"/>
      <c r="N163" s="15" t="str">
        <f t="shared" si="24"/>
        <v/>
      </c>
      <c r="P163" s="15" t="str">
        <f t="shared" si="25"/>
        <v/>
      </c>
      <c r="R163" s="15" t="str">
        <f t="shared" si="26"/>
        <v/>
      </c>
      <c r="U163" s="8"/>
      <c r="V163" s="8"/>
      <c r="W163" s="12"/>
      <c r="X163" s="8"/>
      <c r="Y163" s="12"/>
      <c r="Z163" s="8"/>
      <c r="AA163" s="12"/>
    </row>
    <row r="164" spans="4:27" ht="9.9499999999999993" customHeight="1" x14ac:dyDescent="0.35">
      <c r="D164" s="150"/>
      <c r="F164" s="69" t="str">
        <f t="shared" si="20"/>
        <v/>
      </c>
      <c r="H164" s="15" t="str">
        <f t="shared" si="21"/>
        <v/>
      </c>
      <c r="I164" s="138"/>
      <c r="J164" s="15" t="str">
        <f t="shared" si="22"/>
        <v/>
      </c>
      <c r="K164" s="14"/>
      <c r="L164" s="15" t="str">
        <f t="shared" si="23"/>
        <v/>
      </c>
      <c r="M164" s="69"/>
      <c r="N164" s="15" t="str">
        <f t="shared" si="24"/>
        <v/>
      </c>
      <c r="P164" s="15" t="str">
        <f t="shared" si="25"/>
        <v/>
      </c>
      <c r="R164" s="15" t="str">
        <f t="shared" si="26"/>
        <v/>
      </c>
      <c r="U164" s="8"/>
      <c r="V164" s="8"/>
      <c r="W164" s="12"/>
      <c r="X164" s="8"/>
      <c r="Y164" s="12"/>
      <c r="Z164" s="8"/>
      <c r="AA164" s="12"/>
    </row>
    <row r="165" spans="4:27" ht="9.9499999999999993" customHeight="1" x14ac:dyDescent="0.35">
      <c r="D165" s="151"/>
      <c r="F165" s="69" t="str">
        <f t="shared" si="20"/>
        <v/>
      </c>
      <c r="H165" s="15" t="str">
        <f t="shared" si="21"/>
        <v/>
      </c>
      <c r="I165" s="138"/>
      <c r="J165" s="15" t="str">
        <f t="shared" si="22"/>
        <v/>
      </c>
      <c r="K165" s="14"/>
      <c r="L165" s="15" t="str">
        <f t="shared" si="23"/>
        <v/>
      </c>
      <c r="M165" s="69"/>
      <c r="N165" s="15" t="str">
        <f t="shared" si="24"/>
        <v/>
      </c>
      <c r="P165" s="15" t="str">
        <f t="shared" si="25"/>
        <v/>
      </c>
      <c r="R165" s="15" t="str">
        <f t="shared" si="26"/>
        <v/>
      </c>
      <c r="U165" s="8"/>
      <c r="V165" s="8"/>
      <c r="W165" s="12"/>
      <c r="X165" s="8"/>
      <c r="Y165" s="12"/>
      <c r="Z165" s="8"/>
      <c r="AA165" s="12"/>
    </row>
    <row r="166" spans="4:27" ht="9.9499999999999993" customHeight="1" thickBot="1" x14ac:dyDescent="0.4">
      <c r="D166" s="152"/>
      <c r="F166" s="69" t="str">
        <f t="shared" si="20"/>
        <v/>
      </c>
      <c r="H166" s="17" t="str">
        <f t="shared" si="21"/>
        <v/>
      </c>
      <c r="I166" s="138"/>
      <c r="J166" s="17" t="str">
        <f t="shared" si="22"/>
        <v/>
      </c>
      <c r="K166" s="14"/>
      <c r="L166" s="17" t="str">
        <f t="shared" si="23"/>
        <v/>
      </c>
      <c r="M166" s="69"/>
      <c r="N166" s="17" t="str">
        <f t="shared" si="24"/>
        <v/>
      </c>
      <c r="P166" s="17" t="str">
        <f t="shared" si="25"/>
        <v/>
      </c>
      <c r="R166" s="17" t="str">
        <f t="shared" si="26"/>
        <v/>
      </c>
      <c r="U166" s="8"/>
      <c r="V166" s="8"/>
      <c r="W166" s="12"/>
      <c r="X166" s="8"/>
      <c r="Y166" s="12"/>
      <c r="Z166" s="8"/>
      <c r="AA166" s="12"/>
    </row>
    <row r="167" spans="4:27" ht="9.9499999999999993" customHeight="1" x14ac:dyDescent="0.35">
      <c r="D167" s="149" t="s">
        <v>78</v>
      </c>
      <c r="F167" s="69" t="str">
        <f t="shared" si="20"/>
        <v/>
      </c>
      <c r="H167" s="15" t="str">
        <f t="shared" si="21"/>
        <v/>
      </c>
      <c r="I167" s="138"/>
      <c r="J167" s="15" t="str">
        <f t="shared" si="22"/>
        <v/>
      </c>
      <c r="K167" s="14"/>
      <c r="L167" s="15" t="str">
        <f t="shared" si="23"/>
        <v/>
      </c>
      <c r="M167" s="69"/>
      <c r="N167" s="15" t="str">
        <f t="shared" si="24"/>
        <v/>
      </c>
      <c r="P167" s="15" t="str">
        <f t="shared" si="25"/>
        <v/>
      </c>
      <c r="R167" s="15" t="str">
        <f t="shared" si="26"/>
        <v/>
      </c>
      <c r="U167" s="8"/>
      <c r="V167" s="8"/>
      <c r="W167" s="12"/>
      <c r="X167" s="8"/>
      <c r="Y167" s="12"/>
      <c r="Z167" s="8"/>
      <c r="AA167" s="12"/>
    </row>
    <row r="168" spans="4:27" ht="9.9499999999999993" customHeight="1" x14ac:dyDescent="0.35">
      <c r="D168" s="150"/>
      <c r="F168" s="69" t="str">
        <f t="shared" si="20"/>
        <v/>
      </c>
      <c r="H168" s="15" t="str">
        <f t="shared" si="21"/>
        <v/>
      </c>
      <c r="I168" s="138"/>
      <c r="J168" s="15" t="str">
        <f t="shared" si="22"/>
        <v/>
      </c>
      <c r="K168" s="14"/>
      <c r="L168" s="15" t="str">
        <f t="shared" si="23"/>
        <v/>
      </c>
      <c r="M168" s="69"/>
      <c r="N168" s="15" t="str">
        <f t="shared" si="24"/>
        <v/>
      </c>
      <c r="P168" s="15" t="str">
        <f t="shared" si="25"/>
        <v/>
      </c>
      <c r="R168" s="15" t="str">
        <f t="shared" si="26"/>
        <v/>
      </c>
      <c r="U168" s="8"/>
      <c r="V168" s="8"/>
      <c r="W168" s="12"/>
      <c r="X168" s="8"/>
      <c r="Y168" s="12"/>
      <c r="Z168" s="8"/>
      <c r="AA168" s="12"/>
    </row>
    <row r="169" spans="4:27" ht="9.9499999999999993" customHeight="1" x14ac:dyDescent="0.35">
      <c r="D169" s="150"/>
      <c r="F169" s="69" t="str">
        <f t="shared" si="20"/>
        <v/>
      </c>
      <c r="H169" s="15" t="str">
        <f t="shared" si="21"/>
        <v/>
      </c>
      <c r="I169" s="138"/>
      <c r="J169" s="15" t="str">
        <f t="shared" si="22"/>
        <v/>
      </c>
      <c r="K169" s="14"/>
      <c r="L169" s="15" t="str">
        <f t="shared" si="23"/>
        <v/>
      </c>
      <c r="M169" s="69"/>
      <c r="N169" s="15" t="str">
        <f t="shared" si="24"/>
        <v/>
      </c>
      <c r="P169" s="15" t="str">
        <f t="shared" si="25"/>
        <v/>
      </c>
      <c r="R169" s="15" t="str">
        <f t="shared" si="26"/>
        <v/>
      </c>
      <c r="U169" s="8"/>
      <c r="V169" s="8"/>
      <c r="W169" s="12"/>
      <c r="X169" s="8"/>
      <c r="Y169" s="12"/>
      <c r="Z169" s="8"/>
      <c r="AA169" s="12"/>
    </row>
    <row r="170" spans="4:27" ht="9.9499999999999993" customHeight="1" x14ac:dyDescent="0.35">
      <c r="D170" s="150"/>
      <c r="F170" s="69" t="str">
        <f t="shared" si="20"/>
        <v/>
      </c>
      <c r="H170" s="15" t="str">
        <f t="shared" si="21"/>
        <v/>
      </c>
      <c r="I170" s="138"/>
      <c r="J170" s="15" t="str">
        <f t="shared" si="22"/>
        <v/>
      </c>
      <c r="K170" s="14"/>
      <c r="L170" s="15" t="str">
        <f t="shared" si="23"/>
        <v/>
      </c>
      <c r="M170" s="69"/>
      <c r="N170" s="15" t="str">
        <f t="shared" si="24"/>
        <v/>
      </c>
      <c r="P170" s="15" t="str">
        <f t="shared" si="25"/>
        <v/>
      </c>
      <c r="R170" s="15" t="str">
        <f t="shared" si="26"/>
        <v/>
      </c>
      <c r="U170" s="8"/>
      <c r="V170" s="8"/>
      <c r="W170" s="12"/>
      <c r="X170" s="8"/>
      <c r="Y170" s="12"/>
      <c r="Z170" s="8"/>
      <c r="AA170" s="12"/>
    </row>
    <row r="171" spans="4:27" ht="9.9499999999999993" customHeight="1" x14ac:dyDescent="0.35">
      <c r="D171" s="150"/>
      <c r="F171" s="69" t="str">
        <f t="shared" si="20"/>
        <v/>
      </c>
      <c r="H171" s="15" t="str">
        <f t="shared" si="21"/>
        <v/>
      </c>
      <c r="I171" s="138"/>
      <c r="J171" s="15" t="str">
        <f t="shared" si="22"/>
        <v/>
      </c>
      <c r="K171" s="14"/>
      <c r="L171" s="15" t="str">
        <f t="shared" si="23"/>
        <v/>
      </c>
      <c r="M171" s="69"/>
      <c r="N171" s="15" t="str">
        <f t="shared" si="24"/>
        <v/>
      </c>
      <c r="P171" s="15" t="str">
        <f t="shared" si="25"/>
        <v/>
      </c>
      <c r="R171" s="15" t="str">
        <f t="shared" si="26"/>
        <v/>
      </c>
      <c r="U171" s="8"/>
      <c r="V171" s="8"/>
      <c r="W171" s="12"/>
      <c r="X171" s="8"/>
      <c r="Y171" s="12"/>
      <c r="Z171" s="8"/>
      <c r="AA171" s="12"/>
    </row>
    <row r="172" spans="4:27" ht="9.9499999999999993" customHeight="1" x14ac:dyDescent="0.35">
      <c r="D172" s="150"/>
      <c r="F172" s="69" t="str">
        <f t="shared" si="20"/>
        <v/>
      </c>
      <c r="H172" s="15" t="str">
        <f t="shared" si="21"/>
        <v/>
      </c>
      <c r="I172" s="138"/>
      <c r="J172" s="15" t="str">
        <f t="shared" si="22"/>
        <v/>
      </c>
      <c r="K172" s="14"/>
      <c r="L172" s="15" t="str">
        <f t="shared" si="23"/>
        <v/>
      </c>
      <c r="M172" s="69"/>
      <c r="N172" s="15" t="str">
        <f t="shared" si="24"/>
        <v/>
      </c>
      <c r="P172" s="15" t="str">
        <f t="shared" si="25"/>
        <v/>
      </c>
      <c r="R172" s="15" t="str">
        <f t="shared" si="26"/>
        <v/>
      </c>
      <c r="U172" s="8"/>
      <c r="V172" s="8"/>
      <c r="W172" s="12"/>
      <c r="X172" s="8"/>
      <c r="Y172" s="12"/>
      <c r="Z172" s="8"/>
      <c r="AA172" s="12"/>
    </row>
    <row r="173" spans="4:27" ht="9.9499999999999993" customHeight="1" x14ac:dyDescent="0.35">
      <c r="D173" s="150"/>
      <c r="F173" s="69" t="str">
        <f t="shared" si="20"/>
        <v/>
      </c>
      <c r="H173" s="15" t="str">
        <f t="shared" si="21"/>
        <v/>
      </c>
      <c r="I173" s="138"/>
      <c r="J173" s="15" t="str">
        <f t="shared" si="22"/>
        <v/>
      </c>
      <c r="K173" s="14"/>
      <c r="L173" s="15" t="str">
        <f t="shared" si="23"/>
        <v/>
      </c>
      <c r="M173" s="69"/>
      <c r="N173" s="15" t="str">
        <f t="shared" si="24"/>
        <v/>
      </c>
      <c r="P173" s="15" t="str">
        <f t="shared" si="25"/>
        <v/>
      </c>
      <c r="R173" s="15" t="str">
        <f t="shared" si="26"/>
        <v/>
      </c>
      <c r="U173" s="8"/>
      <c r="V173" s="8"/>
      <c r="W173" s="12"/>
      <c r="X173" s="8"/>
      <c r="Y173" s="12"/>
      <c r="Z173" s="8"/>
      <c r="AA173" s="12"/>
    </row>
    <row r="174" spans="4:27" ht="9.9499999999999993" customHeight="1" x14ac:dyDescent="0.35">
      <c r="D174" s="150"/>
      <c r="F174" s="69" t="str">
        <f t="shared" si="20"/>
        <v/>
      </c>
      <c r="H174" s="15" t="str">
        <f t="shared" si="21"/>
        <v/>
      </c>
      <c r="I174" s="138"/>
      <c r="J174" s="15" t="str">
        <f t="shared" si="22"/>
        <v/>
      </c>
      <c r="K174" s="14"/>
      <c r="L174" s="15" t="str">
        <f t="shared" si="23"/>
        <v/>
      </c>
      <c r="M174" s="69"/>
      <c r="N174" s="15" t="str">
        <f t="shared" si="24"/>
        <v/>
      </c>
      <c r="P174" s="15" t="str">
        <f t="shared" si="25"/>
        <v/>
      </c>
      <c r="R174" s="15" t="str">
        <f t="shared" si="26"/>
        <v/>
      </c>
      <c r="U174" s="8"/>
      <c r="V174" s="8"/>
      <c r="W174" s="12"/>
      <c r="X174" s="8"/>
      <c r="Y174" s="12"/>
      <c r="Z174" s="8"/>
      <c r="AA174" s="12"/>
    </row>
    <row r="175" spans="4:27" ht="9.9499999999999993" customHeight="1" x14ac:dyDescent="0.35">
      <c r="D175" s="150"/>
      <c r="F175" s="69" t="str">
        <f t="shared" si="20"/>
        <v/>
      </c>
      <c r="H175" s="15" t="str">
        <f t="shared" si="21"/>
        <v/>
      </c>
      <c r="I175" s="138"/>
      <c r="J175" s="15" t="str">
        <f t="shared" si="22"/>
        <v/>
      </c>
      <c r="K175" s="14"/>
      <c r="L175" s="15" t="str">
        <f t="shared" si="23"/>
        <v/>
      </c>
      <c r="M175" s="69"/>
      <c r="N175" s="15" t="str">
        <f t="shared" si="24"/>
        <v/>
      </c>
      <c r="P175" s="15" t="str">
        <f t="shared" si="25"/>
        <v/>
      </c>
      <c r="R175" s="15" t="str">
        <f t="shared" si="26"/>
        <v/>
      </c>
      <c r="U175" s="8"/>
      <c r="V175" s="8"/>
      <c r="W175" s="12"/>
      <c r="X175" s="8"/>
      <c r="Y175" s="12"/>
      <c r="Z175" s="8"/>
      <c r="AA175" s="12"/>
    </row>
    <row r="176" spans="4:27" ht="9.9499999999999993" customHeight="1" x14ac:dyDescent="0.35">
      <c r="D176" s="150"/>
      <c r="F176" s="69" t="str">
        <f t="shared" si="20"/>
        <v/>
      </c>
      <c r="H176" s="15" t="str">
        <f t="shared" si="21"/>
        <v/>
      </c>
      <c r="I176" s="138"/>
      <c r="J176" s="15" t="str">
        <f t="shared" si="22"/>
        <v/>
      </c>
      <c r="K176" s="14"/>
      <c r="L176" s="15" t="str">
        <f t="shared" si="23"/>
        <v/>
      </c>
      <c r="M176" s="69"/>
      <c r="N176" s="15" t="str">
        <f t="shared" si="24"/>
        <v/>
      </c>
      <c r="P176" s="15" t="str">
        <f t="shared" si="25"/>
        <v/>
      </c>
      <c r="R176" s="15" t="str">
        <f t="shared" si="26"/>
        <v/>
      </c>
      <c r="U176" s="8"/>
      <c r="V176" s="8"/>
      <c r="W176" s="12"/>
      <c r="X176" s="8"/>
      <c r="Y176" s="12"/>
      <c r="Z176" s="8"/>
      <c r="AA176" s="12"/>
    </row>
    <row r="177" spans="4:27" ht="9.9499999999999993" customHeight="1" x14ac:dyDescent="0.35">
      <c r="D177" s="150"/>
      <c r="F177" s="69" t="str">
        <f t="shared" si="20"/>
        <v/>
      </c>
      <c r="H177" s="15" t="str">
        <f t="shared" si="21"/>
        <v/>
      </c>
      <c r="I177" s="138"/>
      <c r="J177" s="15" t="str">
        <f t="shared" si="22"/>
        <v/>
      </c>
      <c r="K177" s="14"/>
      <c r="L177" s="15" t="str">
        <f t="shared" si="23"/>
        <v/>
      </c>
      <c r="M177" s="69"/>
      <c r="N177" s="15" t="str">
        <f t="shared" si="24"/>
        <v/>
      </c>
      <c r="P177" s="15" t="str">
        <f t="shared" si="25"/>
        <v/>
      </c>
      <c r="R177" s="15" t="str">
        <f t="shared" si="26"/>
        <v/>
      </c>
      <c r="U177" s="8"/>
      <c r="V177" s="8"/>
      <c r="W177" s="12"/>
      <c r="X177" s="8"/>
      <c r="Y177" s="12"/>
      <c r="Z177" s="8"/>
      <c r="AA177" s="12"/>
    </row>
    <row r="178" spans="4:27" ht="9.9499999999999993" customHeight="1" x14ac:dyDescent="0.35">
      <c r="D178" s="150"/>
      <c r="F178" s="69" t="str">
        <f t="shared" si="20"/>
        <v/>
      </c>
      <c r="H178" s="15" t="str">
        <f t="shared" si="21"/>
        <v/>
      </c>
      <c r="I178" s="138"/>
      <c r="J178" s="15" t="str">
        <f t="shared" si="22"/>
        <v/>
      </c>
      <c r="K178" s="14"/>
      <c r="L178" s="15" t="str">
        <f t="shared" si="23"/>
        <v/>
      </c>
      <c r="M178" s="69"/>
      <c r="N178" s="15" t="str">
        <f t="shared" si="24"/>
        <v/>
      </c>
      <c r="P178" s="15" t="str">
        <f t="shared" si="25"/>
        <v/>
      </c>
      <c r="R178" s="15" t="str">
        <f t="shared" si="26"/>
        <v/>
      </c>
      <c r="U178" s="8"/>
      <c r="V178" s="8"/>
      <c r="W178" s="12"/>
      <c r="X178" s="8"/>
      <c r="Y178" s="12"/>
      <c r="Z178" s="8"/>
      <c r="AA178" s="12"/>
    </row>
    <row r="179" spans="4:27" ht="9.9499999999999993" customHeight="1" x14ac:dyDescent="0.35">
      <c r="D179" s="150"/>
      <c r="F179" s="69" t="str">
        <f t="shared" si="20"/>
        <v/>
      </c>
      <c r="H179" s="15" t="str">
        <f t="shared" si="21"/>
        <v/>
      </c>
      <c r="I179" s="138"/>
      <c r="J179" s="15" t="str">
        <f t="shared" si="22"/>
        <v/>
      </c>
      <c r="K179" s="14"/>
      <c r="L179" s="15" t="str">
        <f t="shared" si="23"/>
        <v/>
      </c>
      <c r="M179" s="69"/>
      <c r="N179" s="15" t="str">
        <f t="shared" si="24"/>
        <v/>
      </c>
      <c r="P179" s="15" t="str">
        <f t="shared" si="25"/>
        <v/>
      </c>
      <c r="R179" s="15" t="str">
        <f t="shared" si="26"/>
        <v/>
      </c>
      <c r="U179" s="8"/>
      <c r="V179" s="8"/>
      <c r="W179" s="12"/>
      <c r="X179" s="8"/>
      <c r="Y179" s="12"/>
      <c r="Z179" s="8"/>
      <c r="AA179" s="12"/>
    </row>
    <row r="180" spans="4:27" ht="9.9499999999999993" customHeight="1" thickBot="1" x14ac:dyDescent="0.4">
      <c r="D180" s="150"/>
      <c r="F180" s="69" t="str">
        <f t="shared" si="20"/>
        <v/>
      </c>
      <c r="H180" s="17" t="str">
        <f t="shared" si="21"/>
        <v/>
      </c>
      <c r="I180" s="138"/>
      <c r="J180" s="17" t="str">
        <f t="shared" si="22"/>
        <v/>
      </c>
      <c r="K180" s="14"/>
      <c r="L180" s="17" t="str">
        <f t="shared" si="23"/>
        <v/>
      </c>
      <c r="M180" s="69"/>
      <c r="N180" s="17" t="str">
        <f t="shared" si="24"/>
        <v/>
      </c>
      <c r="P180" s="17" t="str">
        <f t="shared" si="25"/>
        <v/>
      </c>
      <c r="R180" s="17" t="str">
        <f t="shared" si="26"/>
        <v/>
      </c>
      <c r="U180" s="8"/>
      <c r="V180" s="8"/>
      <c r="W180" s="12"/>
      <c r="X180" s="8"/>
      <c r="Y180" s="12"/>
      <c r="Z180" s="8"/>
      <c r="AA180" s="12"/>
    </row>
    <row r="181" spans="4:27" ht="9.9499999999999993" customHeight="1" x14ac:dyDescent="0.35">
      <c r="D181" s="142" t="s">
        <v>79</v>
      </c>
      <c r="F181" s="69" t="str">
        <f t="shared" si="20"/>
        <v/>
      </c>
      <c r="H181" s="15" t="str">
        <f t="shared" si="21"/>
        <v/>
      </c>
      <c r="I181" s="138"/>
      <c r="J181" s="15" t="str">
        <f t="shared" si="22"/>
        <v/>
      </c>
      <c r="K181" s="14"/>
      <c r="L181" s="15" t="str">
        <f t="shared" si="23"/>
        <v/>
      </c>
      <c r="M181" s="69"/>
      <c r="N181" s="15" t="str">
        <f t="shared" si="24"/>
        <v/>
      </c>
      <c r="P181" s="15" t="str">
        <f t="shared" si="25"/>
        <v/>
      </c>
      <c r="R181" s="15" t="str">
        <f t="shared" si="26"/>
        <v/>
      </c>
      <c r="U181" s="8"/>
      <c r="V181" s="8"/>
      <c r="W181" s="12"/>
      <c r="X181" s="8"/>
      <c r="Y181" s="12"/>
      <c r="Z181" s="8"/>
      <c r="AA181" s="12"/>
    </row>
    <row r="182" spans="4:27" ht="9.9499999999999993" customHeight="1" x14ac:dyDescent="0.35">
      <c r="D182" s="143"/>
      <c r="F182" s="69" t="str">
        <f t="shared" si="20"/>
        <v/>
      </c>
      <c r="H182" s="15" t="str">
        <f t="shared" si="21"/>
        <v/>
      </c>
      <c r="I182" s="138"/>
      <c r="J182" s="15" t="str">
        <f t="shared" si="22"/>
        <v/>
      </c>
      <c r="K182" s="14"/>
      <c r="L182" s="15" t="str">
        <f t="shared" si="23"/>
        <v/>
      </c>
      <c r="M182" s="69"/>
      <c r="N182" s="15" t="str">
        <f t="shared" si="24"/>
        <v/>
      </c>
      <c r="P182" s="15" t="str">
        <f t="shared" si="25"/>
        <v/>
      </c>
      <c r="R182" s="15" t="str">
        <f t="shared" si="26"/>
        <v/>
      </c>
      <c r="U182" s="8"/>
      <c r="V182" s="8"/>
      <c r="W182" s="12"/>
      <c r="X182" s="8"/>
      <c r="Y182" s="12"/>
      <c r="Z182" s="8"/>
      <c r="AA182" s="12"/>
    </row>
    <row r="183" spans="4:27" ht="9.9499999999999993" customHeight="1" x14ac:dyDescent="0.35">
      <c r="D183" s="143"/>
      <c r="F183" s="69" t="str">
        <f t="shared" si="20"/>
        <v/>
      </c>
      <c r="H183" s="15" t="str">
        <f t="shared" si="21"/>
        <v/>
      </c>
      <c r="I183" s="138"/>
      <c r="J183" s="15" t="str">
        <f t="shared" si="22"/>
        <v/>
      </c>
      <c r="K183" s="14"/>
      <c r="L183" s="15" t="str">
        <f t="shared" si="23"/>
        <v/>
      </c>
      <c r="M183" s="69"/>
      <c r="N183" s="15" t="str">
        <f t="shared" si="24"/>
        <v/>
      </c>
      <c r="P183" s="15" t="str">
        <f t="shared" si="25"/>
        <v/>
      </c>
      <c r="R183" s="15" t="str">
        <f t="shared" si="26"/>
        <v/>
      </c>
      <c r="U183" s="8"/>
      <c r="V183" s="8"/>
      <c r="W183" s="12"/>
      <c r="X183" s="8"/>
      <c r="Y183" s="12"/>
      <c r="Z183" s="8"/>
      <c r="AA183" s="12"/>
    </row>
    <row r="184" spans="4:27" ht="9.9499999999999993" customHeight="1" x14ac:dyDescent="0.35">
      <c r="D184" s="143"/>
      <c r="F184" s="69" t="str">
        <f t="shared" si="20"/>
        <v/>
      </c>
      <c r="H184" s="15" t="str">
        <f t="shared" si="21"/>
        <v/>
      </c>
      <c r="I184" s="138"/>
      <c r="J184" s="15" t="str">
        <f t="shared" si="22"/>
        <v/>
      </c>
      <c r="K184" s="14"/>
      <c r="L184" s="15" t="str">
        <f t="shared" si="23"/>
        <v/>
      </c>
      <c r="M184" s="69"/>
      <c r="N184" s="15" t="str">
        <f t="shared" si="24"/>
        <v/>
      </c>
      <c r="P184" s="15" t="str">
        <f t="shared" si="25"/>
        <v/>
      </c>
      <c r="R184" s="15" t="str">
        <f t="shared" si="26"/>
        <v/>
      </c>
      <c r="U184" s="8"/>
      <c r="V184" s="8"/>
      <c r="W184" s="12"/>
      <c r="X184" s="8"/>
      <c r="Y184" s="12"/>
      <c r="Z184" s="8"/>
      <c r="AA184" s="12"/>
    </row>
    <row r="185" spans="4:27" ht="9.9499999999999993" customHeight="1" x14ac:dyDescent="0.35">
      <c r="D185" s="143"/>
      <c r="F185" s="69" t="str">
        <f t="shared" si="20"/>
        <v/>
      </c>
      <c r="H185" s="15" t="str">
        <f t="shared" si="21"/>
        <v/>
      </c>
      <c r="I185" s="138"/>
      <c r="J185" s="15" t="str">
        <f t="shared" si="22"/>
        <v/>
      </c>
      <c r="K185" s="14"/>
      <c r="L185" s="15" t="str">
        <f t="shared" si="23"/>
        <v/>
      </c>
      <c r="M185" s="69"/>
      <c r="N185" s="15" t="str">
        <f t="shared" si="24"/>
        <v/>
      </c>
      <c r="P185" s="15" t="str">
        <f t="shared" si="25"/>
        <v/>
      </c>
      <c r="R185" s="15" t="str">
        <f t="shared" si="26"/>
        <v/>
      </c>
      <c r="U185" s="8"/>
      <c r="V185" s="8"/>
      <c r="W185" s="12"/>
      <c r="X185" s="8"/>
      <c r="Y185" s="12"/>
      <c r="Z185" s="8"/>
      <c r="AA185" s="12"/>
    </row>
    <row r="186" spans="4:27" ht="9.9499999999999993" customHeight="1" x14ac:dyDescent="0.35">
      <c r="D186" s="143"/>
      <c r="F186" s="69" t="str">
        <f t="shared" si="20"/>
        <v/>
      </c>
      <c r="H186" s="15" t="str">
        <f t="shared" si="21"/>
        <v/>
      </c>
      <c r="I186" s="138"/>
      <c r="J186" s="15" t="str">
        <f t="shared" si="22"/>
        <v/>
      </c>
      <c r="K186" s="14"/>
      <c r="L186" s="15" t="str">
        <f t="shared" si="23"/>
        <v/>
      </c>
      <c r="M186" s="69"/>
      <c r="N186" s="15" t="str">
        <f t="shared" si="24"/>
        <v/>
      </c>
      <c r="P186" s="15" t="str">
        <f t="shared" si="25"/>
        <v/>
      </c>
      <c r="R186" s="15" t="str">
        <f t="shared" si="26"/>
        <v/>
      </c>
      <c r="U186" s="8"/>
      <c r="V186" s="8"/>
      <c r="W186" s="12"/>
      <c r="X186" s="8"/>
      <c r="Y186" s="12"/>
      <c r="Z186" s="8"/>
      <c r="AA186" s="12"/>
    </row>
    <row r="187" spans="4:27" ht="9.9499999999999993" customHeight="1" thickBot="1" x14ac:dyDescent="0.4">
      <c r="D187" s="143"/>
      <c r="F187" s="69" t="str">
        <f t="shared" si="20"/>
        <v/>
      </c>
      <c r="H187" s="17" t="str">
        <f t="shared" si="21"/>
        <v/>
      </c>
      <c r="I187" s="138"/>
      <c r="J187" s="17" t="str">
        <f t="shared" si="22"/>
        <v/>
      </c>
      <c r="K187" s="14"/>
      <c r="L187" s="17" t="str">
        <f t="shared" si="23"/>
        <v/>
      </c>
      <c r="M187" s="69"/>
      <c r="N187" s="17" t="str">
        <f t="shared" si="24"/>
        <v/>
      </c>
      <c r="P187" s="17" t="str">
        <f t="shared" si="25"/>
        <v/>
      </c>
      <c r="R187" s="17" t="str">
        <f t="shared" si="26"/>
        <v/>
      </c>
      <c r="U187" s="8"/>
      <c r="V187" s="8"/>
      <c r="W187" s="12"/>
      <c r="X187" s="8"/>
      <c r="Y187" s="12"/>
      <c r="Z187" s="8"/>
      <c r="AA187" s="12"/>
    </row>
    <row r="188" spans="4:27" ht="9.9499999999999993" customHeight="1" x14ac:dyDescent="0.35">
      <c r="D188" s="148" t="s">
        <v>52</v>
      </c>
      <c r="F188" s="69" t="str">
        <f t="shared" si="20"/>
        <v/>
      </c>
      <c r="H188" s="15" t="str">
        <f t="shared" si="21"/>
        <v/>
      </c>
      <c r="I188" s="138"/>
      <c r="J188" s="15" t="str">
        <f t="shared" si="22"/>
        <v/>
      </c>
      <c r="K188" s="14"/>
      <c r="L188" s="15" t="str">
        <f t="shared" si="23"/>
        <v/>
      </c>
      <c r="M188" s="69"/>
      <c r="N188" s="15" t="str">
        <f t="shared" si="24"/>
        <v/>
      </c>
      <c r="P188" s="15" t="str">
        <f t="shared" si="25"/>
        <v/>
      </c>
      <c r="R188" s="15" t="str">
        <f t="shared" si="26"/>
        <v/>
      </c>
      <c r="U188" s="8"/>
      <c r="V188" s="8"/>
      <c r="W188" s="12"/>
      <c r="X188" s="8"/>
      <c r="Y188" s="12"/>
      <c r="Z188" s="8"/>
      <c r="AA188" s="12"/>
    </row>
    <row r="189" spans="4:27" ht="9.9499999999999993" customHeight="1" x14ac:dyDescent="0.35">
      <c r="D189" s="148"/>
      <c r="F189" s="69" t="str">
        <f t="shared" si="20"/>
        <v/>
      </c>
      <c r="H189" s="15" t="str">
        <f t="shared" si="21"/>
        <v/>
      </c>
      <c r="I189" s="138"/>
      <c r="J189" s="15" t="str">
        <f t="shared" si="22"/>
        <v/>
      </c>
      <c r="K189" s="14"/>
      <c r="L189" s="15" t="str">
        <f t="shared" si="23"/>
        <v/>
      </c>
      <c r="M189" s="69"/>
      <c r="N189" s="15" t="str">
        <f t="shared" si="24"/>
        <v/>
      </c>
      <c r="P189" s="15" t="str">
        <f t="shared" si="25"/>
        <v/>
      </c>
      <c r="R189" s="15" t="str">
        <f t="shared" si="26"/>
        <v/>
      </c>
      <c r="U189" s="8"/>
      <c r="V189" s="8"/>
      <c r="W189" s="12"/>
      <c r="X189" s="8"/>
      <c r="Y189" s="12"/>
      <c r="Z189" s="8"/>
      <c r="AA189" s="12"/>
    </row>
    <row r="190" spans="4:27" ht="9.9499999999999993" customHeight="1" x14ac:dyDescent="0.35">
      <c r="D190" s="148"/>
      <c r="F190" s="69" t="str">
        <f t="shared" si="20"/>
        <v/>
      </c>
      <c r="H190" s="15" t="str">
        <f t="shared" si="21"/>
        <v/>
      </c>
      <c r="I190" s="138"/>
      <c r="J190" s="15" t="str">
        <f t="shared" si="22"/>
        <v/>
      </c>
      <c r="K190" s="14"/>
      <c r="L190" s="15" t="str">
        <f t="shared" si="23"/>
        <v/>
      </c>
      <c r="M190" s="69"/>
      <c r="N190" s="15" t="str">
        <f t="shared" si="24"/>
        <v/>
      </c>
      <c r="P190" s="15" t="str">
        <f t="shared" si="25"/>
        <v/>
      </c>
      <c r="R190" s="15" t="str">
        <f t="shared" si="26"/>
        <v/>
      </c>
      <c r="U190" s="8"/>
      <c r="V190" s="8"/>
      <c r="W190" s="12"/>
      <c r="X190" s="8"/>
      <c r="Y190" s="12"/>
      <c r="Z190" s="8"/>
      <c r="AA190" s="12"/>
    </row>
    <row r="191" spans="4:27" ht="9.75" customHeight="1" thickBot="1" x14ac:dyDescent="0.4">
      <c r="D191" s="148"/>
      <c r="F191" s="69" t="str">
        <f t="shared" si="20"/>
        <v/>
      </c>
      <c r="H191" s="17" t="str">
        <f t="shared" si="21"/>
        <v/>
      </c>
      <c r="I191" s="138"/>
      <c r="J191" s="17" t="str">
        <f t="shared" si="22"/>
        <v/>
      </c>
      <c r="K191" s="14"/>
      <c r="L191" s="17" t="str">
        <f t="shared" si="23"/>
        <v/>
      </c>
      <c r="M191" s="69"/>
      <c r="N191" s="17" t="str">
        <f t="shared" si="24"/>
        <v/>
      </c>
      <c r="P191" s="17" t="str">
        <f t="shared" si="25"/>
        <v/>
      </c>
      <c r="R191" s="17" t="str">
        <f t="shared" si="26"/>
        <v/>
      </c>
      <c r="U191" s="8"/>
      <c r="V191" s="8"/>
      <c r="W191" s="12"/>
      <c r="X191" s="8"/>
      <c r="Y191" s="12"/>
      <c r="Z191" s="8"/>
      <c r="AA191" s="12"/>
    </row>
    <row r="192" spans="4:27" ht="20.25" x14ac:dyDescent="0.3">
      <c r="D192" s="155"/>
      <c r="U192" s="8"/>
      <c r="V192" s="8"/>
      <c r="W192" s="12"/>
      <c r="X192" s="8"/>
      <c r="Y192" s="12"/>
      <c r="Z192" s="8"/>
      <c r="AA192" s="12"/>
    </row>
    <row r="193" spans="4:28" ht="16.5" hidden="1" customHeight="1" x14ac:dyDescent="0.3">
      <c r="D193" s="10"/>
      <c r="H193" s="76">
        <f>Data!J23</f>
        <v>0</v>
      </c>
      <c r="I193" s="76"/>
      <c r="J193" s="76">
        <f>Data!K23</f>
        <v>0</v>
      </c>
      <c r="K193" s="76"/>
      <c r="L193" s="76">
        <f>Data!L23</f>
        <v>0</v>
      </c>
      <c r="M193" s="76"/>
      <c r="N193" s="76">
        <f>Data!M23</f>
        <v>0</v>
      </c>
      <c r="O193" s="76"/>
      <c r="P193" s="76">
        <f>Data!N23</f>
        <v>0</v>
      </c>
      <c r="Q193" s="76"/>
      <c r="R193" s="76">
        <f>Data!O23</f>
        <v>0</v>
      </c>
      <c r="U193" s="8"/>
      <c r="V193" s="8"/>
      <c r="W193" s="12"/>
      <c r="X193" s="8"/>
      <c r="Y193" s="12"/>
      <c r="Z193" s="8"/>
      <c r="AA193" s="12"/>
    </row>
    <row r="194" spans="4:28" ht="15" customHeight="1" x14ac:dyDescent="0.25">
      <c r="D194" s="10"/>
      <c r="U194" s="70"/>
      <c r="V194" s="70"/>
      <c r="W194" s="70"/>
      <c r="X194" s="70"/>
      <c r="Y194" s="70"/>
    </row>
    <row r="195" spans="4:28" ht="20.25" x14ac:dyDescent="0.3">
      <c r="D195" s="72" t="s">
        <v>154</v>
      </c>
      <c r="E195" s="8"/>
      <c r="F195" s="8"/>
      <c r="G195" s="8"/>
      <c r="H195" s="11">
        <f>Year2</f>
        <v>2014</v>
      </c>
      <c r="I195" s="8"/>
      <c r="J195" s="11">
        <f>Year3</f>
        <v>2015</v>
      </c>
      <c r="K195" s="8"/>
      <c r="L195" s="11">
        <f>Year4</f>
        <v>2016</v>
      </c>
      <c r="M195" s="12"/>
      <c r="N195" s="11">
        <f>Year5</f>
        <v>2017</v>
      </c>
      <c r="P195" s="11">
        <f>Year6</f>
        <v>2018</v>
      </c>
      <c r="R195" s="11">
        <f>Year7</f>
        <v>2019</v>
      </c>
      <c r="U195" s="70"/>
      <c r="V195" s="70"/>
      <c r="W195" s="70"/>
      <c r="X195" s="70"/>
      <c r="Y195" s="70"/>
    </row>
    <row r="196" spans="4:28" ht="20.25" x14ac:dyDescent="0.3">
      <c r="D196" s="72" t="s">
        <v>153</v>
      </c>
      <c r="E196" s="8"/>
      <c r="F196" s="8"/>
      <c r="G196" s="8"/>
      <c r="H196" s="11">
        <f>NCYYear2</f>
        <v>0</v>
      </c>
      <c r="I196" s="8"/>
      <c r="J196" s="11">
        <f>NCYYear3</f>
        <v>0</v>
      </c>
      <c r="K196" s="8"/>
      <c r="L196" s="11">
        <f>NCYYear4</f>
        <v>0</v>
      </c>
      <c r="M196" s="12"/>
      <c r="N196" s="11">
        <f>NCYYear5</f>
        <v>0</v>
      </c>
      <c r="P196" s="11">
        <f>NCYYear6</f>
        <v>0</v>
      </c>
      <c r="R196" s="11">
        <f>NCYYear7</f>
        <v>0</v>
      </c>
      <c r="U196" s="70"/>
      <c r="V196" s="70"/>
      <c r="W196" s="70"/>
      <c r="X196" s="70"/>
      <c r="Y196" s="70"/>
    </row>
    <row r="197" spans="4:28" ht="9" customHeight="1" x14ac:dyDescent="0.3">
      <c r="D197" s="10"/>
      <c r="E197" s="8"/>
      <c r="F197" s="8"/>
      <c r="G197" s="8"/>
      <c r="H197" s="12"/>
      <c r="I197" s="8"/>
      <c r="J197" s="12"/>
      <c r="K197" s="8"/>
      <c r="L197" s="12"/>
      <c r="M197" s="12"/>
      <c r="N197" s="12"/>
      <c r="U197" s="70"/>
      <c r="V197" s="70"/>
      <c r="W197" s="70"/>
      <c r="X197" s="70"/>
      <c r="Y197" s="70"/>
    </row>
    <row r="198" spans="4:28" ht="23.25" x14ac:dyDescent="0.35">
      <c r="D198" s="14" t="str">
        <f xml:space="preserve"> IF(AND( ISBLANK( Data!$O$23)=TRUE,ISBLANK( Data!$N$23)=TRUE), " Yn 2019, dydy safle eich plentyn ddim yn gallu cael ei gymharu â'i safle yn 2018.",IF(AND(ISBLANK( Data!$O$23)=FALSE,ISBLANK( Data!$N$23)=FALSE,Data!$O$22&gt;2,Data!$O$22-Data!$N$22=1, Data!$O$23-Data!$N$23&gt;=VLOOKUP(CONCATENATE(Data!$O$22,Data!$P$21,Data!$Q$21),Lookups!$G$1:$K$29,5,FALSE))," Yn 2019, mae safle eich plentyn yn uwch na'i safle yn 2018.",IF(AND(ISBLANK( Data!$O$23)=FALSE,ISBLANK( Data!$N$23)=FALSE, Data!$O$22&gt;2,Data!$O$22-Data!$N$22=1, Data!$O$23-Data!$N$23&lt;=-(VLOOKUP(CONCATENATE(Data!$O$22,Data!$P$21,Data!$Q$21),Lookups!$G$1:$K$29,5,FALSE)))," Yn 2019, mae safle eich plentyn yn is na'i safle yn 2018.",IF(AND(ISBLANK( Data!$O$23)=FALSE,ISBLANK( Data!$N$23)=FALSE, Data!$O$22&gt;2,Data!$O$22-Data!$N$22=1)," Yn 2019, mae safle eich plentyn yn gyson â'i safle yn 2018.", "Yn 2019, dydy safle eich plentyn ddim yn gallu cael ei gymharu â'i safle yn 2018."))))</f>
        <v xml:space="preserve"> Yn 2019, dydy safle eich plentyn ddim yn gallu cael ei gymharu â'i safle yn 2018.</v>
      </c>
      <c r="F198" s="14"/>
      <c r="G198" s="14"/>
      <c r="I198" s="8"/>
      <c r="J198" s="12"/>
      <c r="K198" s="8"/>
      <c r="L198" s="12"/>
      <c r="M198" s="12"/>
      <c r="N198" s="12"/>
      <c r="U198" s="70"/>
      <c r="V198" s="70"/>
      <c r="W198" s="70"/>
      <c r="X198" s="70"/>
      <c r="Y198" s="70"/>
    </row>
    <row r="199" spans="4:28" ht="20.25" x14ac:dyDescent="0.3">
      <c r="D199" s="10"/>
      <c r="E199" s="8"/>
      <c r="F199" s="8"/>
      <c r="G199" s="8"/>
      <c r="H199" s="12"/>
      <c r="I199" s="8"/>
      <c r="J199" s="12"/>
      <c r="K199" s="8"/>
      <c r="L199" s="12"/>
      <c r="M199" s="12"/>
      <c r="N199" s="12"/>
      <c r="U199" s="70"/>
      <c r="V199" s="70"/>
      <c r="W199" s="70"/>
      <c r="X199" s="70"/>
      <c r="Y199" s="70"/>
    </row>
    <row r="200" spans="4:28" ht="23.25" x14ac:dyDescent="0.35">
      <c r="D200" s="39" t="s">
        <v>83</v>
      </c>
      <c r="E200" s="31"/>
      <c r="F200" s="31"/>
      <c r="G200" s="31"/>
      <c r="H200" s="31"/>
      <c r="I200" s="31"/>
      <c r="J200" s="31"/>
      <c r="K200" s="31"/>
      <c r="L200" s="31"/>
      <c r="M200" s="31"/>
      <c r="N200" s="31"/>
      <c r="U200" s="70"/>
      <c r="V200" s="70"/>
      <c r="W200" s="70"/>
      <c r="X200" s="70"/>
      <c r="Y200" s="70"/>
    </row>
    <row r="201" spans="4:28" ht="23.25" x14ac:dyDescent="0.35">
      <c r="D201" s="77" t="s">
        <v>84</v>
      </c>
      <c r="E201" s="31"/>
      <c r="F201" s="31"/>
      <c r="G201" s="31"/>
      <c r="H201" s="31"/>
      <c r="I201" s="31"/>
      <c r="J201" s="31"/>
      <c r="K201" s="31"/>
      <c r="L201" s="31"/>
      <c r="M201" s="31"/>
      <c r="N201" s="31"/>
      <c r="U201" s="70"/>
      <c r="V201" s="70"/>
      <c r="W201" s="70"/>
      <c r="X201" s="70"/>
      <c r="Y201" s="70"/>
    </row>
    <row r="202" spans="4:28" ht="57" customHeight="1" x14ac:dyDescent="0.2">
      <c r="D202" s="153" t="s">
        <v>85</v>
      </c>
      <c r="E202" s="153"/>
      <c r="F202" s="153"/>
      <c r="G202" s="153"/>
      <c r="H202" s="153"/>
      <c r="I202" s="153"/>
      <c r="J202" s="153"/>
      <c r="K202" s="153"/>
      <c r="L202" s="153"/>
      <c r="M202" s="153"/>
      <c r="N202" s="153"/>
    </row>
    <row r="203" spans="4:28" ht="68.25" customHeight="1" x14ac:dyDescent="0.2">
      <c r="D203" s="154" t="s">
        <v>152</v>
      </c>
      <c r="E203" s="154"/>
      <c r="F203" s="154"/>
      <c r="G203" s="154"/>
      <c r="H203" s="154"/>
      <c r="I203" s="154"/>
      <c r="J203" s="154"/>
      <c r="K203" s="154"/>
      <c r="L203" s="154"/>
      <c r="M203" s="154"/>
      <c r="N203" s="154"/>
    </row>
    <row r="204" spans="4:28" ht="23.25" x14ac:dyDescent="0.35">
      <c r="D204" s="14"/>
    </row>
    <row r="205" spans="4:28" ht="24.75" customHeight="1" x14ac:dyDescent="0.25">
      <c r="AB205" s="18"/>
    </row>
    <row r="206" spans="4:28" ht="15" customHeight="1" x14ac:dyDescent="0.25">
      <c r="AB206" s="18"/>
    </row>
    <row r="207" spans="4:28" ht="15" customHeight="1" x14ac:dyDescent="0.25">
      <c r="AB207" s="18"/>
    </row>
    <row r="226" spans="4:27" ht="18" x14ac:dyDescent="0.25">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row>
    <row r="227" spans="4:27" ht="18" x14ac:dyDescent="0.25">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row>
    <row r="228" spans="4:27" ht="18" x14ac:dyDescent="0.25">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row>
  </sheetData>
  <sheetProtection password="DA33" sheet="1" objects="1" scenarios="1"/>
  <mergeCells count="36">
    <mergeCell ref="D82:D88"/>
    <mergeCell ref="D142:D148"/>
    <mergeCell ref="D108:O108"/>
    <mergeCell ref="D154:T154"/>
    <mergeCell ref="D103:N103"/>
    <mergeCell ref="D104:N104"/>
    <mergeCell ref="D152:R153"/>
    <mergeCell ref="D121:D134"/>
    <mergeCell ref="D89:D95"/>
    <mergeCell ref="D110:D114"/>
    <mergeCell ref="D116:D120"/>
    <mergeCell ref="I156:I159"/>
    <mergeCell ref="I160:I166"/>
    <mergeCell ref="D156:D160"/>
    <mergeCell ref="D162:D166"/>
    <mergeCell ref="D135:D141"/>
    <mergeCell ref="D36:D42"/>
    <mergeCell ref="D68:D81"/>
    <mergeCell ref="D57:D61"/>
    <mergeCell ref="D63:D67"/>
    <mergeCell ref="D43:D47"/>
    <mergeCell ref="D55:T55"/>
    <mergeCell ref="D202:N202"/>
    <mergeCell ref="D203:N203"/>
    <mergeCell ref="D167:D180"/>
    <mergeCell ref="I167:I180"/>
    <mergeCell ref="D181:D187"/>
    <mergeCell ref="I181:I187"/>
    <mergeCell ref="I188:I191"/>
    <mergeCell ref="D188:D192"/>
    <mergeCell ref="D22:D35"/>
    <mergeCell ref="D11:D15"/>
    <mergeCell ref="D17:D21"/>
    <mergeCell ref="D9:O9"/>
    <mergeCell ref="D5:R6"/>
    <mergeCell ref="D7:R7"/>
  </mergeCells>
  <conditionalFormatting sqref="H11:H14">
    <cfRule type="expression" dxfId="134" priority="125">
      <formula>AND($H$48&gt;=MinB5,$H$48&lt;=MaxB5)</formula>
    </cfRule>
  </conditionalFormatting>
  <conditionalFormatting sqref="H15:H21">
    <cfRule type="expression" dxfId="133" priority="124">
      <formula>AND($H$48&gt;=MinB4,$H$48&lt;=MaxB4)</formula>
    </cfRule>
  </conditionalFormatting>
  <conditionalFormatting sqref="H22:H35">
    <cfRule type="expression" dxfId="132" priority="123">
      <formula>AND($H$48&gt;=MinB3,$H$48&lt;=MaxB3)</formula>
    </cfRule>
  </conditionalFormatting>
  <conditionalFormatting sqref="H36:H42">
    <cfRule type="expression" dxfId="131" priority="122">
      <formula>AND($H$48&gt;=MinB2,$H$48&lt;=MaxB2)</formula>
    </cfRule>
  </conditionalFormatting>
  <conditionalFormatting sqref="H43:H46">
    <cfRule type="expression" dxfId="130" priority="121">
      <formula>AND($H$48&gt;=MinB1,$H$48&lt;=MaxB1)</formula>
    </cfRule>
  </conditionalFormatting>
  <conditionalFormatting sqref="J11:J14">
    <cfRule type="expression" dxfId="129" priority="120">
      <formula>AND($J$48&gt;=MinB5,$J$48&lt;=MaxB5)</formula>
    </cfRule>
  </conditionalFormatting>
  <conditionalFormatting sqref="J15:J21">
    <cfRule type="expression" dxfId="128" priority="119">
      <formula>AND($J$48&gt;=MinB4,$J$48&lt;=MaxB4)</formula>
    </cfRule>
  </conditionalFormatting>
  <conditionalFormatting sqref="J22:J35">
    <cfRule type="expression" dxfId="127" priority="118">
      <formula>AND($J$48&gt;=MinB3,$J$48&lt;=MaxB3)</formula>
    </cfRule>
  </conditionalFormatting>
  <conditionalFormatting sqref="J36:J42">
    <cfRule type="expression" dxfId="126" priority="117">
      <formula>AND($J$48&gt;=MinB2,$J$48&lt;=MaxB2)</formula>
    </cfRule>
  </conditionalFormatting>
  <conditionalFormatting sqref="J43:J46">
    <cfRule type="expression" dxfId="125" priority="116">
      <formula>AND($J$48&gt;=MinB1,$J$48&lt;=MaxB1)</formula>
    </cfRule>
  </conditionalFormatting>
  <conditionalFormatting sqref="L11:L14">
    <cfRule type="expression" dxfId="124" priority="115">
      <formula>AND($L$48&gt;=MinB5,$L$48&lt;=MaxB5)</formula>
    </cfRule>
  </conditionalFormatting>
  <conditionalFormatting sqref="L15:L21">
    <cfRule type="expression" dxfId="123" priority="114">
      <formula>AND($L$48&gt;=MinB4,$L$48&lt;=MaxB4)</formula>
    </cfRule>
  </conditionalFormatting>
  <conditionalFormatting sqref="L22:L35">
    <cfRule type="expression" dxfId="122" priority="113">
      <formula>AND($L$48&gt;=MinB3,$L$48&lt;=MaxB3)</formula>
    </cfRule>
  </conditionalFormatting>
  <conditionalFormatting sqref="L36:L42">
    <cfRule type="expression" dxfId="121" priority="112">
      <formula>AND($L$48&gt;=MinB2,$L$48&lt;=MaxB2)</formula>
    </cfRule>
  </conditionalFormatting>
  <conditionalFormatting sqref="L43:L46">
    <cfRule type="expression" dxfId="120" priority="111">
      <formula>AND($L$48&gt;=MinB1,$L$48&lt;=MaxB1)</formula>
    </cfRule>
  </conditionalFormatting>
  <conditionalFormatting sqref="H57:H60">
    <cfRule type="expression" dxfId="119" priority="110">
      <formula>AND($H$94&gt;=MinB5,$H$94&lt;=MaxB5)</formula>
    </cfRule>
  </conditionalFormatting>
  <conditionalFormatting sqref="H61:H67">
    <cfRule type="expression" dxfId="118" priority="109">
      <formula>AND($H$94&gt;=MinB4,$H$94&lt;=MaxB4)</formula>
    </cfRule>
  </conditionalFormatting>
  <conditionalFormatting sqref="H68:H81">
    <cfRule type="expression" dxfId="117" priority="108">
      <formula>AND($H$94&gt;=MinB3,$H$94&lt;=MaxB3)</formula>
    </cfRule>
  </conditionalFormatting>
  <conditionalFormatting sqref="H82:H88">
    <cfRule type="expression" dxfId="116" priority="107">
      <formula>AND($H$94&gt;=MinB2,$H$94&lt;=MaxB2)</formula>
    </cfRule>
  </conditionalFormatting>
  <conditionalFormatting sqref="H89:H92">
    <cfRule type="expression" dxfId="115" priority="106">
      <formula>AND($H$94&gt;=MinB1,$H$94&lt;=MaxB1)</formula>
    </cfRule>
  </conditionalFormatting>
  <conditionalFormatting sqref="J57:J60">
    <cfRule type="expression" dxfId="114" priority="105">
      <formula>AND($J$94&gt;=MinB5,$J$94&lt;=MaxB5)</formula>
    </cfRule>
  </conditionalFormatting>
  <conditionalFormatting sqref="J61:J67">
    <cfRule type="expression" dxfId="113" priority="104">
      <formula>AND($J$94&gt;=MinB4,$J$94&lt;=MaxB4)</formula>
    </cfRule>
  </conditionalFormatting>
  <conditionalFormatting sqref="J68:J81">
    <cfRule type="expression" dxfId="112" priority="103">
      <formula>AND($J$94&gt;=MinB3,$J$94&lt;=MaxB3)</formula>
    </cfRule>
  </conditionalFormatting>
  <conditionalFormatting sqref="J82:J88">
    <cfRule type="expression" dxfId="111" priority="102">
      <formula>AND($J$94&gt;=MinB2,$J$94&lt;=MaxB2)</formula>
    </cfRule>
  </conditionalFormatting>
  <conditionalFormatting sqref="J89:J92">
    <cfRule type="expression" dxfId="110" priority="101">
      <formula>AND($J$94&gt;=MinB1,$J$94&lt;=MaxB1)</formula>
    </cfRule>
  </conditionalFormatting>
  <conditionalFormatting sqref="L57:L60">
    <cfRule type="expression" dxfId="109" priority="100">
      <formula>AND($L$94&gt;=MinB5,$L$94&lt;=MaxB5)</formula>
    </cfRule>
  </conditionalFormatting>
  <conditionalFormatting sqref="L61:L67">
    <cfRule type="expression" dxfId="108" priority="99">
      <formula>AND($L$94&gt;=MinB4,$L$94&lt;=MaxB4)</formula>
    </cfRule>
  </conditionalFormatting>
  <conditionalFormatting sqref="L68:L81">
    <cfRule type="expression" dxfId="107" priority="98">
      <formula>AND($L$94&gt;=MinB3,$L$94&lt;=MaxB3)</formula>
    </cfRule>
  </conditionalFormatting>
  <conditionalFormatting sqref="L82:L88">
    <cfRule type="expression" dxfId="106" priority="97">
      <formula>AND($L$94&gt;=MinB2,$L$94&lt;=MaxB2)</formula>
    </cfRule>
  </conditionalFormatting>
  <conditionalFormatting sqref="L89:L92">
    <cfRule type="expression" dxfId="105" priority="96">
      <formula>AND($L$94&gt;=MinB1,$L$94&lt;=MaxB1)</formula>
    </cfRule>
  </conditionalFormatting>
  <conditionalFormatting sqref="H110:H113">
    <cfRule type="expression" dxfId="104" priority="95">
      <formula>AND($H$147&gt;=MinB5,$H$147&lt;=MaxB5)</formula>
    </cfRule>
  </conditionalFormatting>
  <conditionalFormatting sqref="H114:H120">
    <cfRule type="expression" dxfId="103" priority="94">
      <formula>AND($H$147&gt;=MinB4,$H$147&lt;=MaxB4)</formula>
    </cfRule>
  </conditionalFormatting>
  <conditionalFormatting sqref="H121:H134">
    <cfRule type="expression" dxfId="102" priority="93">
      <formula>AND($H$147&gt;=MinB3,$H$147&lt;=MaxB3)</formula>
    </cfRule>
  </conditionalFormatting>
  <conditionalFormatting sqref="H135:H141">
    <cfRule type="expression" dxfId="101" priority="92">
      <formula>AND($H$147&gt;=MinB2,$H$147&lt;=MaxB2)</formula>
    </cfRule>
  </conditionalFormatting>
  <conditionalFormatting sqref="H142:H145">
    <cfRule type="expression" dxfId="100" priority="91">
      <formula>AND($H$147&gt;=MinB1,$H$147&lt;=MaxB1)</formula>
    </cfRule>
  </conditionalFormatting>
  <conditionalFormatting sqref="J110:J113">
    <cfRule type="expression" dxfId="99" priority="90">
      <formula>AND($J$147&gt;=MinB5,$J$147&lt;=MaxB5)</formula>
    </cfRule>
  </conditionalFormatting>
  <conditionalFormatting sqref="J114:J120">
    <cfRule type="expression" dxfId="98" priority="89">
      <formula>AND($J$147&gt;=MinB4,$J$147&lt;=MaxB4)</formula>
    </cfRule>
  </conditionalFormatting>
  <conditionalFormatting sqref="J121:J134">
    <cfRule type="expression" dxfId="97" priority="88">
      <formula>AND($J$147&gt;=MinB3,$J$147&lt;=MaxB3)</formula>
    </cfRule>
  </conditionalFormatting>
  <conditionalFormatting sqref="J135:J141">
    <cfRule type="expression" dxfId="96" priority="87">
      <formula>AND($J$147&gt;=MinB2,$J$147&lt;=MaxB2)</formula>
    </cfRule>
  </conditionalFormatting>
  <conditionalFormatting sqref="J142:J145">
    <cfRule type="expression" dxfId="95" priority="86">
      <formula>AND($J$147&gt;=MinB1,$J$147&lt;=MaxB1)</formula>
    </cfRule>
  </conditionalFormatting>
  <conditionalFormatting sqref="L110:L113">
    <cfRule type="expression" dxfId="94" priority="85">
      <formula>AND($L$147&gt;=MinB5,$L$147&lt;=MaxB5)</formula>
    </cfRule>
  </conditionalFormatting>
  <conditionalFormatting sqref="L114:L120">
    <cfRule type="expression" dxfId="93" priority="84">
      <formula>AND($L$147&gt;=MinB4,$L$147&lt;=MaxB4)</formula>
    </cfRule>
  </conditionalFormatting>
  <conditionalFormatting sqref="L121:L134">
    <cfRule type="expression" dxfId="92" priority="83">
      <formula>AND($L$147&gt;=MinB3,$L$147&lt;=MaxB3)</formula>
    </cfRule>
  </conditionalFormatting>
  <conditionalFormatting sqref="L135:L141">
    <cfRule type="expression" dxfId="91" priority="82">
      <formula>AND($L$147&gt;=MinB2,$L$147&lt;=MaxB2)</formula>
    </cfRule>
  </conditionalFormatting>
  <conditionalFormatting sqref="L142:L145">
    <cfRule type="expression" dxfId="90" priority="81">
      <formula>AND($L$147&gt;=MinB1,$L$147&lt;=MaxB1)</formula>
    </cfRule>
  </conditionalFormatting>
  <conditionalFormatting sqref="J156:J159">
    <cfRule type="expression" dxfId="89" priority="126">
      <formula>AND($J$193&gt;=MinB5,$J$193&lt;=MaxB5)</formula>
    </cfRule>
  </conditionalFormatting>
  <conditionalFormatting sqref="J160:J166">
    <cfRule type="expression" dxfId="88" priority="127">
      <formula>AND($J$193&gt;=MinB4,$J$193&lt;=MaxB4)</formula>
    </cfRule>
  </conditionalFormatting>
  <conditionalFormatting sqref="J167:J180">
    <cfRule type="expression" dxfId="87" priority="128">
      <formula>AND($J$193&gt;=MinB3,$J$193&lt;=MaxB3)</formula>
    </cfRule>
  </conditionalFormatting>
  <conditionalFormatting sqref="J181:J187">
    <cfRule type="expression" dxfId="86" priority="129">
      <formula>AND($J$193&gt;=MinB2,$J$193&lt;=MaxB2)</formula>
    </cfRule>
  </conditionalFormatting>
  <conditionalFormatting sqref="J188:J191">
    <cfRule type="expression" dxfId="85" priority="130">
      <formula>AND($J$193&gt;=MinB1,$J$193&lt;=MaxB1)</formula>
    </cfRule>
  </conditionalFormatting>
  <conditionalFormatting sqref="L156:L159">
    <cfRule type="expression" dxfId="84" priority="131">
      <formula>AND($L$193&gt;=MinB5,$L$193&lt;=MaxB5)</formula>
    </cfRule>
  </conditionalFormatting>
  <conditionalFormatting sqref="L160:L166">
    <cfRule type="expression" dxfId="83" priority="132">
      <formula>AND($L$193&gt;=MinB4,$L$193&lt;=MaxB4)</formula>
    </cfRule>
  </conditionalFormatting>
  <conditionalFormatting sqref="L167:L180">
    <cfRule type="expression" dxfId="82" priority="133">
      <formula>AND($L$193&gt;=MinB3,$L$193&lt;=MaxB3)</formula>
    </cfRule>
  </conditionalFormatting>
  <conditionalFormatting sqref="L181:L187">
    <cfRule type="expression" dxfId="81" priority="134">
      <formula>AND($L$193&gt;=MinB2,$L$193&lt;=MaxB2)</formula>
    </cfRule>
  </conditionalFormatting>
  <conditionalFormatting sqref="L188:L191">
    <cfRule type="expression" dxfId="80" priority="135">
      <formula>AND($L$193&gt;=MinB1,$L$193&lt;=MaxB1)</formula>
    </cfRule>
  </conditionalFormatting>
  <conditionalFormatting sqref="N15:N21">
    <cfRule type="expression" dxfId="79" priority="80">
      <formula>AND($N$48&gt;=MinB4,$N$48&lt;=MaxB4)</formula>
    </cfRule>
  </conditionalFormatting>
  <conditionalFormatting sqref="N22:N35">
    <cfRule type="expression" dxfId="78" priority="79">
      <formula>AND($N$48&gt;=MinB3,$N$48&lt;=MaxB3)</formula>
    </cfRule>
  </conditionalFormatting>
  <conditionalFormatting sqref="N36:N42">
    <cfRule type="expression" dxfId="77" priority="78">
      <formula>AND($N$48&gt;=MinB2,$N$48&lt;=MaxB2)</formula>
    </cfRule>
  </conditionalFormatting>
  <conditionalFormatting sqref="N43:N46">
    <cfRule type="expression" dxfId="76" priority="77">
      <formula>AND($N$48&gt;=MinB1,$N$48&lt;=MaxB1)</formula>
    </cfRule>
  </conditionalFormatting>
  <conditionalFormatting sqref="N57:N60">
    <cfRule type="expression" dxfId="75" priority="76">
      <formula>AND($N$94&gt;=MinB5,$N$94&lt;=MaxB5)</formula>
    </cfRule>
  </conditionalFormatting>
  <conditionalFormatting sqref="N61:N67">
    <cfRule type="expression" dxfId="74" priority="75">
      <formula>AND($N$94&gt;=MinB4,$N$94&lt;=MaxB4)</formula>
    </cfRule>
  </conditionalFormatting>
  <conditionalFormatting sqref="N68:N81">
    <cfRule type="expression" dxfId="73" priority="74">
      <formula>AND($N$94&gt;=MinB3,$N$94&lt;=MaxB3)</formula>
    </cfRule>
  </conditionalFormatting>
  <conditionalFormatting sqref="N82:N88">
    <cfRule type="expression" dxfId="72" priority="73">
      <formula>AND($N$94&gt;=MinB2,$N$94&lt;=MaxB2)</formula>
    </cfRule>
  </conditionalFormatting>
  <conditionalFormatting sqref="N89:N92">
    <cfRule type="expression" dxfId="71" priority="72">
      <formula>AND($N$94&gt;=MinB1,$N$94&lt;=MaxB1)</formula>
    </cfRule>
  </conditionalFormatting>
  <conditionalFormatting sqref="N110:N113">
    <cfRule type="expression" dxfId="70" priority="71">
      <formula>AND($N$147&gt;=MinB5,$N$147&lt;=MaxB5)</formula>
    </cfRule>
  </conditionalFormatting>
  <conditionalFormatting sqref="N114:N120">
    <cfRule type="expression" dxfId="69" priority="70">
      <formula>AND($N$147&gt;=MinB4,$N$147&lt;=MaxB4)</formula>
    </cfRule>
  </conditionalFormatting>
  <conditionalFormatting sqref="N121:N134">
    <cfRule type="expression" dxfId="68" priority="69">
      <formula>AND($N$147&gt;=MinB3,$N$147&lt;=MaxB3)</formula>
    </cfRule>
  </conditionalFormatting>
  <conditionalFormatting sqref="N135:N141">
    <cfRule type="expression" dxfId="67" priority="68">
      <formula>AND($N$147&gt;=MinB2,$N$147&lt;=MaxB2)</formula>
    </cfRule>
  </conditionalFormatting>
  <conditionalFormatting sqref="N142:N145">
    <cfRule type="expression" dxfId="66" priority="67">
      <formula>AND($N$147&gt;=MinB1,$N$147&lt;=MaxB1)</formula>
    </cfRule>
  </conditionalFormatting>
  <conditionalFormatting sqref="N156:N159">
    <cfRule type="expression" dxfId="65" priority="62">
      <formula>AND($N$193&gt;=MinB5,$N$193&lt;=MaxB5)</formula>
    </cfRule>
  </conditionalFormatting>
  <conditionalFormatting sqref="N160:N166">
    <cfRule type="expression" dxfId="64" priority="63">
      <formula>AND($N$193&gt;=MinB4,$N$193&lt;=MaxB4)</formula>
    </cfRule>
  </conditionalFormatting>
  <conditionalFormatting sqref="N167:N180">
    <cfRule type="expression" dxfId="63" priority="64">
      <formula>AND($N$193&gt;=MinB3,$N$193&lt;=MaxB3)</formula>
    </cfRule>
  </conditionalFormatting>
  <conditionalFormatting sqref="N181:N187">
    <cfRule type="expression" dxfId="62" priority="65">
      <formula>AND($N$193&gt;=MinB2,$N$193&lt;=MaxB2)</formula>
    </cfRule>
  </conditionalFormatting>
  <conditionalFormatting sqref="N188:N191">
    <cfRule type="expression" dxfId="61" priority="66">
      <formula>AND($N$193&gt;=MinB1,$N$193&lt;=MaxB1)</formula>
    </cfRule>
  </conditionalFormatting>
  <conditionalFormatting sqref="N11:N14">
    <cfRule type="expression" dxfId="60" priority="61">
      <formula>AND($N$48&gt;=MinB5,$N$48&lt;=MaxB5)</formula>
    </cfRule>
  </conditionalFormatting>
  <conditionalFormatting sqref="P15:P21">
    <cfRule type="expression" dxfId="59" priority="60">
      <formula>AND($P$48&gt;=MinB4,$P$48&lt;=MaxB4)</formula>
    </cfRule>
  </conditionalFormatting>
  <conditionalFormatting sqref="P22:P35">
    <cfRule type="expression" dxfId="58" priority="59">
      <formula>AND($P$48&gt;=MinB3,$P$48&lt;=MaxB3)</formula>
    </cfRule>
  </conditionalFormatting>
  <conditionalFormatting sqref="P36:P42">
    <cfRule type="expression" dxfId="57" priority="58">
      <formula>AND($P$48&gt;=MinB2,$P$48&lt;=MaxB2)</formula>
    </cfRule>
  </conditionalFormatting>
  <conditionalFormatting sqref="P43:P46">
    <cfRule type="expression" dxfId="56" priority="57">
      <formula>AND($P$48&gt;=MinB1,$P$48&lt;=MaxB1)</formula>
    </cfRule>
  </conditionalFormatting>
  <conditionalFormatting sqref="P11:P14">
    <cfRule type="expression" dxfId="55" priority="56">
      <formula>AND($P$48&gt;=MinB5,$P$48&lt;=MaxB5)</formula>
    </cfRule>
  </conditionalFormatting>
  <conditionalFormatting sqref="P57:P60">
    <cfRule type="expression" dxfId="54" priority="55">
      <formula>AND($P$94&gt;=MinB5,$P$94&lt;=MaxB5)</formula>
    </cfRule>
  </conditionalFormatting>
  <conditionalFormatting sqref="P61:P67">
    <cfRule type="expression" dxfId="53" priority="54">
      <formula>AND($P$94&gt;=MinB4,$P$94&lt;=MaxB4)</formula>
    </cfRule>
  </conditionalFormatting>
  <conditionalFormatting sqref="P68:P81">
    <cfRule type="expression" dxfId="52" priority="53">
      <formula>AND($P$94&gt;=MinB3,$P$94&lt;=MaxB3)</formula>
    </cfRule>
  </conditionalFormatting>
  <conditionalFormatting sqref="P82:P88">
    <cfRule type="expression" dxfId="51" priority="52">
      <formula>AND($P$94&gt;=MinB2,$P$94&lt;=MaxB2)</formula>
    </cfRule>
  </conditionalFormatting>
  <conditionalFormatting sqref="P89:P92">
    <cfRule type="expression" dxfId="50" priority="51">
      <formula>AND($P$94&gt;=MinB1,$P$94&lt;=MaxB1)</formula>
    </cfRule>
  </conditionalFormatting>
  <conditionalFormatting sqref="P110:P113">
    <cfRule type="expression" dxfId="49" priority="50">
      <formula>AND($P$147&gt;=MinB5,$P$147&lt;=MaxB5)</formula>
    </cfRule>
  </conditionalFormatting>
  <conditionalFormatting sqref="P114:P120">
    <cfRule type="expression" dxfId="48" priority="49">
      <formula>AND($P$147&gt;=MinB4,$P$147&lt;=MaxB4)</formula>
    </cfRule>
  </conditionalFormatting>
  <conditionalFormatting sqref="P121:P134">
    <cfRule type="expression" dxfId="47" priority="48">
      <formula>AND($P$147&gt;=MinB3,$P$147&lt;=MaxB3)</formula>
    </cfRule>
  </conditionalFormatting>
  <conditionalFormatting sqref="P135:P141">
    <cfRule type="expression" dxfId="46" priority="47">
      <formula>AND($P$147&gt;=MinB2,$P$147&lt;=MaxB2)</formula>
    </cfRule>
  </conditionalFormatting>
  <conditionalFormatting sqref="P142:P145">
    <cfRule type="expression" dxfId="45" priority="46">
      <formula>AND($P$147&gt;=MinB1,$P$147&lt;=MaxB1)</formula>
    </cfRule>
  </conditionalFormatting>
  <conditionalFormatting sqref="P156:P159">
    <cfRule type="expression" dxfId="44" priority="41">
      <formula>AND($P$193&gt;=MinB5,$P$193&lt;=MaxB5)</formula>
    </cfRule>
  </conditionalFormatting>
  <conditionalFormatting sqref="P160:P166">
    <cfRule type="expression" dxfId="43" priority="42">
      <formula>AND($P$193&gt;=MinB4,$P$193&lt;=MaxB4)</formula>
    </cfRule>
  </conditionalFormatting>
  <conditionalFormatting sqref="P167:P180">
    <cfRule type="expression" dxfId="42" priority="43">
      <formula>AND($P$193&gt;=MinB3,$P$193&lt;=MaxB3)</formula>
    </cfRule>
  </conditionalFormatting>
  <conditionalFormatting sqref="P181:P187">
    <cfRule type="expression" dxfId="41" priority="44">
      <formula>AND($P$193&gt;=MinB2,$P$193&lt;=MaxB2)</formula>
    </cfRule>
  </conditionalFormatting>
  <conditionalFormatting sqref="P188:P191">
    <cfRule type="expression" dxfId="40" priority="45">
      <formula>AND($P$193&gt;=MinB1,$P$193&lt;=MaxB1)</formula>
    </cfRule>
  </conditionalFormatting>
  <conditionalFormatting sqref="H156:H159">
    <cfRule type="expression" dxfId="39" priority="36">
      <formula>AND($H$193&gt;=MinB5,$H$193&lt;=MaxB5)</formula>
    </cfRule>
  </conditionalFormatting>
  <conditionalFormatting sqref="H160:H166">
    <cfRule type="expression" dxfId="38" priority="37">
      <formula>AND($H$193&gt;=MinB4,$H$193&lt;=MaxB4)</formula>
    </cfRule>
  </conditionalFormatting>
  <conditionalFormatting sqref="H167:H180">
    <cfRule type="expression" dxfId="37" priority="38">
      <formula>AND($H$193&gt;=MinB3,$H$193&lt;=MaxB3)</formula>
    </cfRule>
  </conditionalFormatting>
  <conditionalFormatting sqref="H181:H187">
    <cfRule type="expression" dxfId="36" priority="39">
      <formula>AND($H$193&gt;=MinB2,$H$193&lt;=MaxB2)</formula>
    </cfRule>
  </conditionalFormatting>
  <conditionalFormatting sqref="H188:H191">
    <cfRule type="expression" dxfId="35" priority="40">
      <formula>AND($H$193&gt;=MinB1,$H$193&lt;=MaxB1)</formula>
    </cfRule>
  </conditionalFormatting>
  <conditionalFormatting sqref="F11:F14">
    <cfRule type="expression" dxfId="34" priority="35">
      <formula>AND($F$48&gt;=MinB5,$F$48&lt;=MaxB5)</formula>
    </cfRule>
  </conditionalFormatting>
  <conditionalFormatting sqref="F15:F21">
    <cfRule type="expression" dxfId="33" priority="34">
      <formula>AND($F$48&gt;=MinB4,$F$48&lt;=MaxB4)</formula>
    </cfRule>
  </conditionalFormatting>
  <conditionalFormatting sqref="F22:F35">
    <cfRule type="expression" dxfId="32" priority="33">
      <formula>AND($F$48&gt;=MinB3,$F$48&lt;=MaxB3)</formula>
    </cfRule>
  </conditionalFormatting>
  <conditionalFormatting sqref="F36:F42">
    <cfRule type="expression" dxfId="31" priority="32">
      <formula>AND($F$48&gt;=MinB2,$F$48&lt;=MaxB2)</formula>
    </cfRule>
  </conditionalFormatting>
  <conditionalFormatting sqref="F43:F46">
    <cfRule type="expression" dxfId="30" priority="31">
      <formula>AND($F$48&gt;=MinB1,$F$48&lt;=MaxB1)</formula>
    </cfRule>
  </conditionalFormatting>
  <conditionalFormatting sqref="F57:F60">
    <cfRule type="expression" dxfId="29" priority="30">
      <formula>AND($F$94&gt;=MinB5,$F$94&lt;=MaxB5)</formula>
    </cfRule>
  </conditionalFormatting>
  <conditionalFormatting sqref="F61:F67">
    <cfRule type="expression" dxfId="28" priority="29">
      <formula>AND($F$94&gt;=MinB4,$F$94&lt;=MaxB4)</formula>
    </cfRule>
  </conditionalFormatting>
  <conditionalFormatting sqref="F68:F81">
    <cfRule type="expression" dxfId="27" priority="28">
      <formula>AND($F$94&gt;=MinB3,$F$94&lt;=MaxB3)</formula>
    </cfRule>
  </conditionalFormatting>
  <conditionalFormatting sqref="F82:F88">
    <cfRule type="expression" dxfId="26" priority="27">
      <formula>AND($F$94&gt;=MinB2,$F$94&lt;=MaxB2)</formula>
    </cfRule>
  </conditionalFormatting>
  <conditionalFormatting sqref="F89:F92">
    <cfRule type="expression" dxfId="25" priority="26">
      <formula>AND($F$94&gt;=MinB1,$F$94&lt;=MaxB1)</formula>
    </cfRule>
  </conditionalFormatting>
  <conditionalFormatting sqref="F110:F113">
    <cfRule type="expression" dxfId="24" priority="25">
      <formula>AND($F$147&gt;=MinB5,$F$147&lt;=MaxB5)</formula>
    </cfRule>
  </conditionalFormatting>
  <conditionalFormatting sqref="F114:F120">
    <cfRule type="expression" dxfId="23" priority="24">
      <formula>AND($F$147&gt;=MinB4,$F$147&lt;=MaxB4)</formula>
    </cfRule>
  </conditionalFormatting>
  <conditionalFormatting sqref="F121:F134">
    <cfRule type="expression" dxfId="22" priority="23">
      <formula>AND($F$147&gt;=MinB3,$F$147&lt;=MaxB3)</formula>
    </cfRule>
  </conditionalFormatting>
  <conditionalFormatting sqref="F135:F141">
    <cfRule type="expression" dxfId="21" priority="22">
      <formula>AND($F$147&gt;=MinB2,$F$147&lt;=MaxB2)</formula>
    </cfRule>
  </conditionalFormatting>
  <conditionalFormatting sqref="F142:F145">
    <cfRule type="expression" dxfId="20" priority="21">
      <formula>AND($F$147&gt;=MinB1,$F$147&lt;=MaxB1)</formula>
    </cfRule>
  </conditionalFormatting>
  <conditionalFormatting sqref="F156:F159">
    <cfRule type="expression" dxfId="19" priority="16">
      <formula>AND($F$193&gt;=MinB5,$F$193&lt;=MaxB5)</formula>
    </cfRule>
  </conditionalFormatting>
  <conditionalFormatting sqref="F160:F166">
    <cfRule type="expression" dxfId="18" priority="17">
      <formula>AND($F$193&gt;=MinB4,$F$193&lt;=MaxB4)</formula>
    </cfRule>
  </conditionalFormatting>
  <conditionalFormatting sqref="F167:F180">
    <cfRule type="expression" dxfId="17" priority="18">
      <formula>AND($F$193&gt;=MinB3,$F$193&lt;=MaxB3)</formula>
    </cfRule>
  </conditionalFormatting>
  <conditionalFormatting sqref="F181:F187">
    <cfRule type="expression" dxfId="16" priority="19">
      <formula>AND($F$193&gt;=MinB2,$F$193&lt;=MaxB2)</formula>
    </cfRule>
  </conditionalFormatting>
  <conditionalFormatting sqref="F188:F191">
    <cfRule type="expression" dxfId="15" priority="20">
      <formula>AND($F$193&gt;=MinB1,$F$193&lt;=MaxB1)</formula>
    </cfRule>
  </conditionalFormatting>
  <conditionalFormatting sqref="R15:R21">
    <cfRule type="expression" dxfId="14" priority="15">
      <formula>AND($R$48&gt;=MinB4,$R$48&lt;=MaxB4)</formula>
    </cfRule>
  </conditionalFormatting>
  <conditionalFormatting sqref="R22:R35">
    <cfRule type="expression" dxfId="13" priority="14">
      <formula>AND($R$48&gt;=MinB3,$R$48&lt;=MaxB3)</formula>
    </cfRule>
  </conditionalFormatting>
  <conditionalFormatting sqref="R36:R42">
    <cfRule type="expression" dxfId="12" priority="13">
      <formula>AND($R$48&gt;=MinB2,$R$48&lt;=MaxB2)</formula>
    </cfRule>
  </conditionalFormatting>
  <conditionalFormatting sqref="R43:R46">
    <cfRule type="expression" dxfId="11" priority="12">
      <formula>AND($R$48&gt;=MinB1,$R$48&lt;=MaxB1)</formula>
    </cfRule>
  </conditionalFormatting>
  <conditionalFormatting sqref="R11:R14">
    <cfRule type="expression" dxfId="10" priority="11">
      <formula>AND($R$48&gt;=MinB5,$R$48&lt;=MaxB5)</formula>
    </cfRule>
  </conditionalFormatting>
  <conditionalFormatting sqref="R57:R60">
    <cfRule type="expression" dxfId="9" priority="10">
      <formula>AND($R$94&gt;=MinB5,$R$94&lt;=MaxB5)</formula>
    </cfRule>
  </conditionalFormatting>
  <conditionalFormatting sqref="R61:R67">
    <cfRule type="expression" dxfId="8" priority="9">
      <formula>AND($R$94&gt;=MinB4,$R$94&lt;=MaxB4)</formula>
    </cfRule>
  </conditionalFormatting>
  <conditionalFormatting sqref="R68:R81">
    <cfRule type="expression" dxfId="7" priority="8">
      <formula>AND($R$94&gt;=MinB3,$R$94&lt;=MaxB3)</formula>
    </cfRule>
  </conditionalFormatting>
  <conditionalFormatting sqref="R82:R88">
    <cfRule type="expression" dxfId="6" priority="7">
      <formula>AND($R$94&gt;=MinB2,$R$94&lt;=MaxB2)</formula>
    </cfRule>
  </conditionalFormatting>
  <conditionalFormatting sqref="R89:R92">
    <cfRule type="expression" dxfId="5" priority="6">
      <formula>AND($R$94&gt;=MinB1,$R$94&lt;=MaxB1)</formula>
    </cfRule>
  </conditionalFormatting>
  <conditionalFormatting sqref="R156:R159">
    <cfRule type="expression" dxfId="4" priority="1">
      <formula>AND($R$193&gt;=MinB5,$R$193&lt;=MaxB5)</formula>
    </cfRule>
  </conditionalFormatting>
  <conditionalFormatting sqref="R160:R166">
    <cfRule type="expression" dxfId="3" priority="2">
      <formula>AND($R$193&gt;=MinB4,$R$193&lt;=MaxB4)</formula>
    </cfRule>
  </conditionalFormatting>
  <conditionalFormatting sqref="R167:R180">
    <cfRule type="expression" dxfId="2" priority="3">
      <formula>AND($R$193&gt;=MinB3,$R$193&lt;=MaxB3)</formula>
    </cfRule>
  </conditionalFormatting>
  <conditionalFormatting sqref="R181:R187">
    <cfRule type="expression" dxfId="1" priority="4">
      <formula>AND($R$193&gt;=MinB2,$R$193&lt;=MaxB2)</formula>
    </cfRule>
  </conditionalFormatting>
  <conditionalFormatting sqref="R188:R191">
    <cfRule type="expression" dxfId="0" priority="5">
      <formula>AND($R$193&gt;=MinB1,$R$193&lt;=MaxB1)</formula>
    </cfRule>
  </conditionalFormatting>
  <pageMargins left="0.70866141732283472" right="0.70866141732283472" top="0.39370078740157483" bottom="0.39370078740157483" header="0.31496062992125984" footer="0.31496062992125984"/>
  <pageSetup paperSize="9" scale="49" fitToHeight="0" orientation="portrait" r:id="rId1"/>
  <rowBreaks count="1" manualBreakCount="1">
    <brk id="105" min="3"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20"/>
  <sheetViews>
    <sheetView zoomScale="85" zoomScaleNormal="85" zoomScaleSheetLayoutView="100" workbookViewId="0"/>
  </sheetViews>
  <sheetFormatPr defaultRowHeight="15" x14ac:dyDescent="0.2"/>
  <cols>
    <col min="1" max="1" width="68.33203125" style="33" customWidth="1"/>
  </cols>
  <sheetData>
    <row r="1" spans="1:1" ht="6" customHeight="1" x14ac:dyDescent="0.2"/>
    <row r="2" spans="1:1" ht="12" customHeight="1" x14ac:dyDescent="0.2">
      <c r="A2" s="34" t="str">
        <f>CONCATENATE(Data!C1,", ", Data!C2)</f>
        <v xml:space="preserve">, </v>
      </c>
    </row>
    <row r="3" spans="1:1" ht="2.25" customHeight="1" x14ac:dyDescent="0.2"/>
    <row r="4" spans="1:1" ht="18.75" customHeight="1" x14ac:dyDescent="0.2">
      <c r="A4" s="99" t="s">
        <v>41</v>
      </c>
    </row>
    <row r="5" spans="1:1" ht="15" customHeight="1" x14ac:dyDescent="0.2">
      <c r="A5" s="99" t="s">
        <v>42</v>
      </c>
    </row>
    <row r="6" spans="1:1" ht="46.5" customHeight="1" x14ac:dyDescent="0.2">
      <c r="A6" s="35" t="s">
        <v>164</v>
      </c>
    </row>
    <row r="7" spans="1:1" ht="54" customHeight="1" x14ac:dyDescent="0.2">
      <c r="A7" s="35" t="s">
        <v>160</v>
      </c>
    </row>
    <row r="8" spans="1:1" ht="78.75" customHeight="1" x14ac:dyDescent="0.2">
      <c r="A8" s="35" t="s">
        <v>159</v>
      </c>
    </row>
    <row r="9" spans="1:1" ht="61.5" customHeight="1" x14ac:dyDescent="0.2">
      <c r="A9" s="35" t="s">
        <v>165</v>
      </c>
    </row>
    <row r="10" spans="1:1" ht="28.5" customHeight="1" x14ac:dyDescent="0.2">
      <c r="A10" s="98" t="s">
        <v>166</v>
      </c>
    </row>
    <row r="11" spans="1:1" x14ac:dyDescent="0.2">
      <c r="A11" s="36" t="s">
        <v>156</v>
      </c>
    </row>
    <row r="12" spans="1:1" ht="7.5" customHeight="1" x14ac:dyDescent="0.2">
      <c r="A12" s="36"/>
    </row>
    <row r="13" spans="1:1" ht="88.5" customHeight="1" x14ac:dyDescent="0.2">
      <c r="A13" s="97" t="s">
        <v>167</v>
      </c>
    </row>
    <row r="14" spans="1:1" ht="69" customHeight="1" x14ac:dyDescent="0.2">
      <c r="A14" s="97" t="s">
        <v>168</v>
      </c>
    </row>
    <row r="15" spans="1:1" ht="160.5" customHeight="1" x14ac:dyDescent="0.2">
      <c r="A15" s="97" t="s">
        <v>169</v>
      </c>
    </row>
    <row r="16" spans="1:1" ht="2.25" customHeight="1" x14ac:dyDescent="0.2"/>
    <row r="17" spans="1:1" ht="50.25" customHeight="1" x14ac:dyDescent="0.2">
      <c r="A17" s="104" t="s">
        <v>86</v>
      </c>
    </row>
    <row r="18" spans="1:1" ht="2.25" customHeight="1" x14ac:dyDescent="0.2"/>
    <row r="19" spans="1:1" x14ac:dyDescent="0.2">
      <c r="A19" s="37" t="s">
        <v>88</v>
      </c>
    </row>
    <row r="20" spans="1:1" ht="31.5" customHeight="1" x14ac:dyDescent="0.2">
      <c r="A20" s="38" t="s">
        <v>170</v>
      </c>
    </row>
  </sheetData>
  <sheetProtection password="DA33" sheet="1" objects="1" scenarios="1"/>
  <pageMargins left="0.70866141732283472" right="0.70866141732283472" top="0.55118110236220474" bottom="0.5511811023622047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20"/>
  <sheetViews>
    <sheetView zoomScale="85" zoomScaleNormal="85" zoomScaleSheetLayoutView="100" workbookViewId="0"/>
  </sheetViews>
  <sheetFormatPr defaultRowHeight="15" x14ac:dyDescent="0.2"/>
  <cols>
    <col min="1" max="1" width="68.33203125" style="33" customWidth="1"/>
  </cols>
  <sheetData>
    <row r="1" spans="1:1" ht="6" customHeight="1" x14ac:dyDescent="0.2"/>
    <row r="2" spans="1:1" ht="15" customHeight="1" x14ac:dyDescent="0.2">
      <c r="A2" s="34" t="str">
        <f>CONCATENATE(Data!C1,", ",Data!C2)</f>
        <v xml:space="preserve">, </v>
      </c>
    </row>
    <row r="3" spans="1:1" ht="4.5" customHeight="1" x14ac:dyDescent="0.2"/>
    <row r="4" spans="1:1" ht="15.75" customHeight="1" x14ac:dyDescent="0.2">
      <c r="A4" s="99" t="s">
        <v>53</v>
      </c>
    </row>
    <row r="5" spans="1:1" ht="17.25" customHeight="1" x14ac:dyDescent="0.2">
      <c r="A5" s="99" t="s">
        <v>43</v>
      </c>
    </row>
    <row r="6" spans="1:1" ht="54.75" customHeight="1" x14ac:dyDescent="0.2">
      <c r="A6" s="35" t="s">
        <v>171</v>
      </c>
    </row>
    <row r="7" spans="1:1" ht="57" customHeight="1" x14ac:dyDescent="0.2">
      <c r="A7" s="35" t="s">
        <v>172</v>
      </c>
    </row>
    <row r="8" spans="1:1" ht="81.75" customHeight="1" x14ac:dyDescent="0.2">
      <c r="A8" s="35" t="s">
        <v>173</v>
      </c>
    </row>
    <row r="9" spans="1:1" ht="67.5" customHeight="1" x14ac:dyDescent="0.2">
      <c r="A9" s="97" t="s">
        <v>174</v>
      </c>
    </row>
    <row r="10" spans="1:1" ht="24" customHeight="1" x14ac:dyDescent="0.2">
      <c r="A10" s="98" t="s">
        <v>175</v>
      </c>
    </row>
    <row r="11" spans="1:1" x14ac:dyDescent="0.2">
      <c r="A11" s="36" t="s">
        <v>162</v>
      </c>
    </row>
    <row r="12" spans="1:1" ht="2.25" customHeight="1" x14ac:dyDescent="0.2">
      <c r="A12" s="36"/>
    </row>
    <row r="13" spans="1:1" ht="88.5" customHeight="1" x14ac:dyDescent="0.2">
      <c r="A13" s="97" t="s">
        <v>176</v>
      </c>
    </row>
    <row r="14" spans="1:1" ht="68.25" customHeight="1" x14ac:dyDescent="0.2">
      <c r="A14" s="97" t="s">
        <v>161</v>
      </c>
    </row>
    <row r="15" spans="1:1" ht="159" customHeight="1" x14ac:dyDescent="0.2">
      <c r="A15" s="97" t="s">
        <v>177</v>
      </c>
    </row>
    <row r="16" spans="1:1" ht="2.25" customHeight="1" x14ac:dyDescent="0.2"/>
    <row r="17" spans="1:1" ht="51" customHeight="1" x14ac:dyDescent="0.2">
      <c r="A17" s="97" t="s">
        <v>178</v>
      </c>
    </row>
    <row r="18" spans="1:1" ht="1.5" customHeight="1" x14ac:dyDescent="0.2"/>
    <row r="19" spans="1:1" ht="17.25" customHeight="1" x14ac:dyDescent="0.2">
      <c r="A19" s="37" t="s">
        <v>87</v>
      </c>
    </row>
    <row r="20" spans="1:1" ht="24" x14ac:dyDescent="0.2">
      <c r="A20" s="38" t="s">
        <v>179</v>
      </c>
    </row>
  </sheetData>
  <sheetProtection password="DA33" sheet="1" objects="1" scenarios="1"/>
  <hyperlinks>
    <hyperlink ref="A20" r:id="rId1"/>
  </hyperlinks>
  <pageMargins left="0.70866141732283472" right="0.70866141732283472" top="0.55118110236220474" bottom="0.55118110236220474"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29"/>
  <sheetViews>
    <sheetView workbookViewId="0">
      <selection activeCell="M10" sqref="M10"/>
    </sheetView>
  </sheetViews>
  <sheetFormatPr defaultRowHeight="15" x14ac:dyDescent="0.2"/>
  <cols>
    <col min="7" max="7" width="13.6640625" customWidth="1"/>
  </cols>
  <sheetData>
    <row r="1" spans="1:21" ht="45" x14ac:dyDescent="0.25">
      <c r="A1" t="s">
        <v>12</v>
      </c>
      <c r="E1" t="s">
        <v>32</v>
      </c>
      <c r="G1" s="40"/>
      <c r="H1" s="41" t="s">
        <v>89</v>
      </c>
      <c r="I1" s="42" t="s">
        <v>90</v>
      </c>
      <c r="J1" s="42" t="s">
        <v>91</v>
      </c>
      <c r="K1" s="42" t="s">
        <v>92</v>
      </c>
    </row>
    <row r="2" spans="1:21" ht="15.75" customHeight="1" x14ac:dyDescent="0.25">
      <c r="G2" s="40" t="str">
        <f t="shared" ref="G2:G29" si="0">CONCATENATE(H2,I2,J2)</f>
        <v>3ENGRDG</v>
      </c>
      <c r="H2" s="43">
        <v>3</v>
      </c>
      <c r="I2" s="44" t="s">
        <v>93</v>
      </c>
      <c r="J2" s="44" t="s">
        <v>94</v>
      </c>
      <c r="K2" s="40">
        <v>13</v>
      </c>
      <c r="M2" s="156" t="s">
        <v>144</v>
      </c>
      <c r="N2" s="156"/>
      <c r="O2" s="156"/>
      <c r="P2" s="156"/>
      <c r="Q2" s="156"/>
      <c r="R2" s="156"/>
      <c r="S2" s="156"/>
      <c r="T2" s="156"/>
      <c r="U2" s="156"/>
    </row>
    <row r="3" spans="1:21" ht="15.75" customHeight="1" x14ac:dyDescent="0.25">
      <c r="A3" t="s">
        <v>13</v>
      </c>
      <c r="B3">
        <v>950</v>
      </c>
      <c r="C3">
        <v>959</v>
      </c>
      <c r="E3" t="s">
        <v>33</v>
      </c>
      <c r="G3" s="40" t="str">
        <f t="shared" si="0"/>
        <v>4ENGRDG</v>
      </c>
      <c r="H3" s="43">
        <v>4</v>
      </c>
      <c r="I3" s="44" t="s">
        <v>93</v>
      </c>
      <c r="J3" s="44" t="s">
        <v>94</v>
      </c>
      <c r="K3" s="40">
        <v>15</v>
      </c>
      <c r="M3" s="156" t="s">
        <v>145</v>
      </c>
      <c r="N3" s="156"/>
      <c r="O3" s="156"/>
      <c r="P3" s="156"/>
      <c r="Q3" s="156"/>
      <c r="R3" s="156"/>
      <c r="S3" s="156"/>
      <c r="T3" s="156"/>
      <c r="U3" s="156"/>
    </row>
    <row r="4" spans="1:21" ht="15.75" customHeight="1" x14ac:dyDescent="0.25">
      <c r="A4" t="s">
        <v>14</v>
      </c>
      <c r="B4">
        <v>960</v>
      </c>
      <c r="C4">
        <v>979</v>
      </c>
      <c r="E4" t="s">
        <v>34</v>
      </c>
      <c r="G4" s="40" t="str">
        <f t="shared" si="0"/>
        <v>5ENGRDG</v>
      </c>
      <c r="H4" s="43">
        <v>5</v>
      </c>
      <c r="I4" s="44" t="s">
        <v>93</v>
      </c>
      <c r="J4" s="44" t="s">
        <v>94</v>
      </c>
      <c r="K4" s="40">
        <v>17</v>
      </c>
      <c r="M4" s="156" t="s">
        <v>146</v>
      </c>
      <c r="N4" s="156"/>
      <c r="O4" s="156"/>
      <c r="P4" s="156"/>
      <c r="Q4" s="156"/>
      <c r="R4" s="156"/>
      <c r="S4" s="156"/>
      <c r="T4" s="156"/>
      <c r="U4" s="156"/>
    </row>
    <row r="5" spans="1:21" ht="15.75" customHeight="1" x14ac:dyDescent="0.25">
      <c r="A5" t="s">
        <v>15</v>
      </c>
      <c r="B5">
        <v>980</v>
      </c>
      <c r="C5">
        <v>1020</v>
      </c>
      <c r="E5" t="s">
        <v>35</v>
      </c>
      <c r="G5" s="40" t="str">
        <f t="shared" si="0"/>
        <v>6ENGRDG</v>
      </c>
      <c r="H5" s="43">
        <v>6</v>
      </c>
      <c r="I5" s="44" t="s">
        <v>93</v>
      </c>
      <c r="J5" s="44" t="s">
        <v>94</v>
      </c>
      <c r="K5" s="40">
        <v>18</v>
      </c>
      <c r="M5" s="156" t="s">
        <v>147</v>
      </c>
      <c r="N5" s="156"/>
      <c r="O5" s="156"/>
      <c r="P5" s="156"/>
      <c r="Q5" s="156"/>
      <c r="R5" s="156"/>
      <c r="S5" s="156"/>
      <c r="T5" s="156"/>
      <c r="U5" s="156"/>
    </row>
    <row r="6" spans="1:21" ht="15.75" x14ac:dyDescent="0.25">
      <c r="A6" t="s">
        <v>16</v>
      </c>
      <c r="B6">
        <v>1021</v>
      </c>
      <c r="C6">
        <v>1040</v>
      </c>
      <c r="E6" t="s">
        <v>36</v>
      </c>
      <c r="G6" s="40" t="str">
        <f t="shared" si="0"/>
        <v>7ENGRDG</v>
      </c>
      <c r="H6" s="43">
        <v>7</v>
      </c>
      <c r="I6" s="44" t="s">
        <v>93</v>
      </c>
      <c r="J6" s="44" t="s">
        <v>94</v>
      </c>
      <c r="K6" s="40">
        <v>19</v>
      </c>
    </row>
    <row r="7" spans="1:21" ht="15.75" x14ac:dyDescent="0.25">
      <c r="A7" t="s">
        <v>17</v>
      </c>
      <c r="B7">
        <v>1041</v>
      </c>
      <c r="C7">
        <v>1050</v>
      </c>
      <c r="G7" s="40" t="str">
        <f t="shared" si="0"/>
        <v>8ENGRDG</v>
      </c>
      <c r="H7" s="43">
        <v>8</v>
      </c>
      <c r="I7" s="44" t="s">
        <v>93</v>
      </c>
      <c r="J7" s="44" t="s">
        <v>94</v>
      </c>
      <c r="K7" s="40">
        <v>19</v>
      </c>
      <c r="M7" s="45" t="s">
        <v>148</v>
      </c>
    </row>
    <row r="8" spans="1:21" ht="15.75" x14ac:dyDescent="0.25">
      <c r="G8" s="40" t="str">
        <f t="shared" si="0"/>
        <v>9ENGRDG</v>
      </c>
      <c r="H8" s="43">
        <v>9</v>
      </c>
      <c r="I8" s="44" t="s">
        <v>93</v>
      </c>
      <c r="J8" s="44" t="s">
        <v>94</v>
      </c>
      <c r="K8" s="40">
        <v>20</v>
      </c>
      <c r="M8" s="45" t="s">
        <v>149</v>
      </c>
    </row>
    <row r="9" spans="1:21" ht="15.75" x14ac:dyDescent="0.25">
      <c r="G9" s="40" t="str">
        <f t="shared" si="0"/>
        <v>3CYMRDG</v>
      </c>
      <c r="H9" s="43">
        <v>3</v>
      </c>
      <c r="I9" s="44" t="s">
        <v>95</v>
      </c>
      <c r="J9" s="44" t="s">
        <v>94</v>
      </c>
      <c r="K9" s="40">
        <v>14</v>
      </c>
      <c r="M9" s="45" t="s">
        <v>150</v>
      </c>
    </row>
    <row r="10" spans="1:21" ht="15.75" x14ac:dyDescent="0.25">
      <c r="G10" s="40" t="str">
        <f t="shared" si="0"/>
        <v>4CYMRDG</v>
      </c>
      <c r="H10" s="43">
        <v>4</v>
      </c>
      <c r="I10" s="44" t="s">
        <v>95</v>
      </c>
      <c r="J10" s="44" t="s">
        <v>94</v>
      </c>
      <c r="K10" s="40">
        <v>15</v>
      </c>
      <c r="M10" s="45" t="s">
        <v>151</v>
      </c>
    </row>
    <row r="11" spans="1:21" ht="15.75" x14ac:dyDescent="0.25">
      <c r="G11" s="40" t="str">
        <f t="shared" si="0"/>
        <v>5CYMRDG</v>
      </c>
      <c r="H11" s="43">
        <v>5</v>
      </c>
      <c r="I11" s="44" t="s">
        <v>95</v>
      </c>
      <c r="J11" s="44" t="s">
        <v>94</v>
      </c>
      <c r="K11" s="40">
        <v>16</v>
      </c>
    </row>
    <row r="12" spans="1:21" ht="15.75" x14ac:dyDescent="0.25">
      <c r="G12" s="40" t="str">
        <f t="shared" si="0"/>
        <v>6CYMRDG</v>
      </c>
      <c r="H12" s="43">
        <v>6</v>
      </c>
      <c r="I12" s="44" t="s">
        <v>95</v>
      </c>
      <c r="J12" s="44" t="s">
        <v>94</v>
      </c>
      <c r="K12" s="40">
        <v>18</v>
      </c>
    </row>
    <row r="13" spans="1:21" ht="15.75" x14ac:dyDescent="0.25">
      <c r="G13" s="40" t="str">
        <f t="shared" si="0"/>
        <v>7CYMRDG</v>
      </c>
      <c r="H13" s="43">
        <v>7</v>
      </c>
      <c r="I13" s="44" t="s">
        <v>95</v>
      </c>
      <c r="J13" s="44" t="s">
        <v>94</v>
      </c>
      <c r="K13" s="40">
        <v>19</v>
      </c>
    </row>
    <row r="14" spans="1:21" ht="15.75" x14ac:dyDescent="0.25">
      <c r="G14" s="40" t="str">
        <f t="shared" si="0"/>
        <v>8CYMRDG</v>
      </c>
      <c r="H14" s="43">
        <v>8</v>
      </c>
      <c r="I14" s="44" t="s">
        <v>95</v>
      </c>
      <c r="J14" s="44" t="s">
        <v>94</v>
      </c>
      <c r="K14" s="40">
        <v>19</v>
      </c>
    </row>
    <row r="15" spans="1:21" ht="15.75" x14ac:dyDescent="0.25">
      <c r="G15" s="40" t="str">
        <f t="shared" si="0"/>
        <v>9CYMRDG</v>
      </c>
      <c r="H15" s="43">
        <v>9</v>
      </c>
      <c r="I15" s="44" t="s">
        <v>95</v>
      </c>
      <c r="J15" s="44" t="s">
        <v>94</v>
      </c>
      <c r="K15" s="40">
        <v>19</v>
      </c>
    </row>
    <row r="16" spans="1:21" ht="15.75" x14ac:dyDescent="0.25">
      <c r="G16" s="40" t="str">
        <f t="shared" si="0"/>
        <v>3MATPRC</v>
      </c>
      <c r="H16" s="43">
        <v>3</v>
      </c>
      <c r="I16" s="44" t="s">
        <v>96</v>
      </c>
      <c r="J16" s="44" t="s">
        <v>97</v>
      </c>
      <c r="K16" s="40"/>
      <c r="L16" t="s">
        <v>143</v>
      </c>
    </row>
    <row r="17" spans="7:11" ht="15.75" x14ac:dyDescent="0.25">
      <c r="G17" s="40" t="str">
        <f t="shared" si="0"/>
        <v>4MATPRC</v>
      </c>
      <c r="H17" s="43">
        <v>4</v>
      </c>
      <c r="I17" s="44" t="s">
        <v>96</v>
      </c>
      <c r="J17" s="44" t="s">
        <v>97</v>
      </c>
      <c r="K17" s="40"/>
    </row>
    <row r="18" spans="7:11" ht="15.75" x14ac:dyDescent="0.25">
      <c r="G18" s="40" t="str">
        <f t="shared" si="0"/>
        <v>5MATPRC</v>
      </c>
      <c r="H18" s="43">
        <v>5</v>
      </c>
      <c r="I18" s="44" t="s">
        <v>96</v>
      </c>
      <c r="J18" s="44" t="s">
        <v>97</v>
      </c>
      <c r="K18" s="40"/>
    </row>
    <row r="19" spans="7:11" ht="15.75" x14ac:dyDescent="0.25">
      <c r="G19" s="40" t="str">
        <f t="shared" si="0"/>
        <v>6MATPRC</v>
      </c>
      <c r="H19" s="43">
        <v>6</v>
      </c>
      <c r="I19" s="44" t="s">
        <v>96</v>
      </c>
      <c r="J19" s="44" t="s">
        <v>97</v>
      </c>
      <c r="K19" s="40"/>
    </row>
    <row r="20" spans="7:11" ht="15.75" x14ac:dyDescent="0.25">
      <c r="G20" s="40" t="str">
        <f t="shared" si="0"/>
        <v>7MATPRC</v>
      </c>
      <c r="H20" s="43">
        <v>7</v>
      </c>
      <c r="I20" s="44" t="s">
        <v>96</v>
      </c>
      <c r="J20" s="44" t="s">
        <v>97</v>
      </c>
      <c r="K20" s="40"/>
    </row>
    <row r="21" spans="7:11" ht="15.75" x14ac:dyDescent="0.25">
      <c r="G21" s="40" t="str">
        <f t="shared" si="0"/>
        <v>8MATPRC</v>
      </c>
      <c r="H21" s="43">
        <v>8</v>
      </c>
      <c r="I21" s="44" t="s">
        <v>96</v>
      </c>
      <c r="J21" s="44" t="s">
        <v>97</v>
      </c>
      <c r="K21" s="40"/>
    </row>
    <row r="22" spans="7:11" ht="15.75" x14ac:dyDescent="0.25">
      <c r="G22" s="40" t="str">
        <f t="shared" si="0"/>
        <v>9MATPRC</v>
      </c>
      <c r="H22" s="43">
        <v>9</v>
      </c>
      <c r="I22" s="44" t="s">
        <v>96</v>
      </c>
      <c r="J22" s="44" t="s">
        <v>97</v>
      </c>
      <c r="K22" s="40"/>
    </row>
    <row r="23" spans="7:11" ht="15.75" x14ac:dyDescent="0.25">
      <c r="G23" s="40" t="str">
        <f t="shared" si="0"/>
        <v>3MATRSG</v>
      </c>
      <c r="H23" s="43">
        <v>3</v>
      </c>
      <c r="I23" s="44" t="s">
        <v>96</v>
      </c>
      <c r="J23" s="44" t="s">
        <v>98</v>
      </c>
      <c r="K23" s="40">
        <v>25</v>
      </c>
    </row>
    <row r="24" spans="7:11" ht="15.75" x14ac:dyDescent="0.25">
      <c r="G24" s="40" t="str">
        <f t="shared" si="0"/>
        <v>4MATRSG</v>
      </c>
      <c r="H24" s="43">
        <v>4</v>
      </c>
      <c r="I24" s="44" t="s">
        <v>96</v>
      </c>
      <c r="J24" s="44" t="s">
        <v>98</v>
      </c>
      <c r="K24" s="40">
        <v>28</v>
      </c>
    </row>
    <row r="25" spans="7:11" ht="15.75" x14ac:dyDescent="0.25">
      <c r="G25" s="40" t="str">
        <f t="shared" si="0"/>
        <v>5MATRSG</v>
      </c>
      <c r="H25" s="43">
        <v>5</v>
      </c>
      <c r="I25" s="44" t="s">
        <v>96</v>
      </c>
      <c r="J25" s="44" t="s">
        <v>98</v>
      </c>
      <c r="K25" s="40">
        <v>28</v>
      </c>
    </row>
    <row r="26" spans="7:11" ht="15.75" x14ac:dyDescent="0.25">
      <c r="G26" s="40" t="str">
        <f t="shared" si="0"/>
        <v>6MATRSG</v>
      </c>
      <c r="H26" s="43">
        <v>6</v>
      </c>
      <c r="I26" s="44" t="s">
        <v>96</v>
      </c>
      <c r="J26" s="44" t="s">
        <v>98</v>
      </c>
      <c r="K26" s="40">
        <v>29</v>
      </c>
    </row>
    <row r="27" spans="7:11" ht="15.75" x14ac:dyDescent="0.25">
      <c r="G27" s="40" t="str">
        <f t="shared" si="0"/>
        <v>7MATRSG</v>
      </c>
      <c r="H27" s="43">
        <v>7</v>
      </c>
      <c r="I27" s="44" t="s">
        <v>96</v>
      </c>
      <c r="J27" s="44" t="s">
        <v>98</v>
      </c>
      <c r="K27" s="40">
        <v>29</v>
      </c>
    </row>
    <row r="28" spans="7:11" ht="15.75" x14ac:dyDescent="0.25">
      <c r="G28" s="40" t="str">
        <f t="shared" si="0"/>
        <v>8MATRSG</v>
      </c>
      <c r="H28" s="43">
        <v>8</v>
      </c>
      <c r="I28" s="44" t="s">
        <v>96</v>
      </c>
      <c r="J28" s="44" t="s">
        <v>98</v>
      </c>
      <c r="K28" s="40">
        <v>31</v>
      </c>
    </row>
    <row r="29" spans="7:11" ht="15.75" x14ac:dyDescent="0.25">
      <c r="G29" s="40" t="str">
        <f t="shared" si="0"/>
        <v>9MATRSG</v>
      </c>
      <c r="H29" s="43">
        <v>9</v>
      </c>
      <c r="I29" s="44" t="s">
        <v>96</v>
      </c>
      <c r="J29" s="44" t="s">
        <v>98</v>
      </c>
      <c r="K29" s="40">
        <v>32</v>
      </c>
    </row>
  </sheetData>
  <sheetProtection algorithmName="SHA-512" hashValue="cJs80pBGyB2gYjXKnU/Kxl2GV5dk+oS4zkhVB/dgPw/a7fpjWnkgJG9zS2/xLi5UUIyvgq3aEbzbX60c4mUMkw==" saltValue="hKHzMf+EOCdp7Lauan+H8Q==" spinCount="100000" sheet="1" objects="1" scenarios="1"/>
  <mergeCells count="4">
    <mergeCell ref="M2:U2"/>
    <mergeCell ref="M3:U3"/>
    <mergeCell ref="M4:U4"/>
    <mergeCell ref="M5:U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c87b849-e5df-40d6-aa23-a42b52fb488f">METHOD4-220-275</_dlc_DocId>
    <_dlc_DocIdUrl xmlns="ac87b849-e5df-40d6-aa23-a42b52fb488f">
      <Url>http://vintranet/systems/dewi/_layouts/15/DocIdRedir.aspx?ID=METHOD4-220-275</Url>
      <Description>METHOD4-220-275</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7D1EB5445B50E347B38FDE8C40E318B5" ma:contentTypeVersion="6" ma:contentTypeDescription="Create a new document." ma:contentTypeScope="" ma:versionID="bdfa26f45f8716aa526061ad984446c6">
  <xsd:schema xmlns:xsd="http://www.w3.org/2001/XMLSchema" xmlns:xs="http://www.w3.org/2001/XMLSchema" xmlns:p="http://schemas.microsoft.com/office/2006/metadata/properties" xmlns:ns2="ac87b849-e5df-40d6-aa23-a42b52fb488f" targetNamespace="http://schemas.microsoft.com/office/2006/metadata/properties" ma:root="true" ma:fieldsID="a7181c789d1e3555fda3526aefacfc29" ns2:_="">
    <xsd:import namespace="ac87b849-e5df-40d6-aa23-a42b52fb488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87b849-e5df-40d6-aa23-a42b52fb488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1CBCDF-7A39-494C-BE23-E786E0EE1DE4}">
  <ds:schemaRefs>
    <ds:schemaRef ds:uri="http://www.w3.org/XML/1998/namespace"/>
    <ds:schemaRef ds:uri="http://purl.org/dc/elements/1.1/"/>
    <ds:schemaRef ds:uri="http://schemas.microsoft.com/office/2006/documentManagement/types"/>
    <ds:schemaRef ds:uri="ac87b849-e5df-40d6-aa23-a42b52fb488f"/>
    <ds:schemaRef ds:uri="http://schemas.microsoft.com/office/2006/metadata/properties"/>
    <ds:schemaRef ds:uri="http://purl.org/dc/terms/"/>
    <ds:schemaRef ds:uri="http://purl.org/dc/dcmityp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71A8ADEB-5A9D-4301-B54D-B415AD78B4A6}">
  <ds:schemaRefs>
    <ds:schemaRef ds:uri="http://schemas.microsoft.com/sharepoint/events"/>
  </ds:schemaRefs>
</ds:datastoreItem>
</file>

<file path=customXml/itemProps3.xml><?xml version="1.0" encoding="utf-8"?>
<ds:datastoreItem xmlns:ds="http://schemas.openxmlformats.org/officeDocument/2006/customXml" ds:itemID="{85E9EAE0-E6B8-4614-804F-4677A4E298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87b849-e5df-40d6-aa23-a42b52fb48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DAD1EF3-797E-44D5-86E0-98449B46AB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201</vt:i4>
      </vt:variant>
    </vt:vector>
  </HeadingPairs>
  <TitlesOfParts>
    <vt:vector size="210" baseType="lpstr">
      <vt:lpstr>Instructions</vt:lpstr>
      <vt:lpstr>Data</vt:lpstr>
      <vt:lpstr>Age standardised en</vt:lpstr>
      <vt:lpstr>Age standardised cy</vt:lpstr>
      <vt:lpstr>Progress en</vt:lpstr>
      <vt:lpstr>Progress cy</vt:lpstr>
      <vt:lpstr>Notes en</vt:lpstr>
      <vt:lpstr>Notes cy</vt:lpstr>
      <vt:lpstr>Lookups</vt:lpstr>
      <vt:lpstr>English</vt:lpstr>
      <vt:lpstr>'Age standardised cy'!MaxB1</vt:lpstr>
      <vt:lpstr>'Age standardised en'!MaxB1</vt:lpstr>
      <vt:lpstr>'Notes cy'!MaxB1</vt:lpstr>
      <vt:lpstr>'Notes en'!MaxB1</vt:lpstr>
      <vt:lpstr>'Progress cy'!MaxB1</vt:lpstr>
      <vt:lpstr>'Progress en'!MaxB1</vt:lpstr>
      <vt:lpstr>MaxB1</vt:lpstr>
      <vt:lpstr>'Age standardised cy'!MaxB2</vt:lpstr>
      <vt:lpstr>'Age standardised en'!MaxB2</vt:lpstr>
      <vt:lpstr>'Notes cy'!MaxB2</vt:lpstr>
      <vt:lpstr>'Notes en'!MaxB2</vt:lpstr>
      <vt:lpstr>'Progress cy'!MaxB2</vt:lpstr>
      <vt:lpstr>'Progress en'!MaxB2</vt:lpstr>
      <vt:lpstr>MaxB2</vt:lpstr>
      <vt:lpstr>'Age standardised cy'!MaxB3</vt:lpstr>
      <vt:lpstr>'Age standardised en'!MaxB3</vt:lpstr>
      <vt:lpstr>'Notes cy'!MaxB3</vt:lpstr>
      <vt:lpstr>'Notes en'!MaxB3</vt:lpstr>
      <vt:lpstr>'Progress cy'!MaxB3</vt:lpstr>
      <vt:lpstr>'Progress en'!MaxB3</vt:lpstr>
      <vt:lpstr>MaxB3</vt:lpstr>
      <vt:lpstr>'Age standardised cy'!MaxB4</vt:lpstr>
      <vt:lpstr>'Age standardised en'!MaxB4</vt:lpstr>
      <vt:lpstr>'Notes cy'!MaxB4</vt:lpstr>
      <vt:lpstr>'Notes en'!MaxB4</vt:lpstr>
      <vt:lpstr>'Progress cy'!MaxB4</vt:lpstr>
      <vt:lpstr>'Progress en'!MaxB4</vt:lpstr>
      <vt:lpstr>MaxB4</vt:lpstr>
      <vt:lpstr>'Age standardised cy'!MaxB5</vt:lpstr>
      <vt:lpstr>'Age standardised en'!MaxB5</vt:lpstr>
      <vt:lpstr>'Notes cy'!MaxB5</vt:lpstr>
      <vt:lpstr>'Notes en'!MaxB5</vt:lpstr>
      <vt:lpstr>'Progress cy'!MaxB5</vt:lpstr>
      <vt:lpstr>'Progress en'!MaxB5</vt:lpstr>
      <vt:lpstr>MaxB5</vt:lpstr>
      <vt:lpstr>'Age standardised cy'!MinB1</vt:lpstr>
      <vt:lpstr>'Age standardised en'!MinB1</vt:lpstr>
      <vt:lpstr>'Notes cy'!MinB1</vt:lpstr>
      <vt:lpstr>'Notes en'!MinB1</vt:lpstr>
      <vt:lpstr>'Progress cy'!MinB1</vt:lpstr>
      <vt:lpstr>'Progress en'!MinB1</vt:lpstr>
      <vt:lpstr>MinB1</vt:lpstr>
      <vt:lpstr>'Age standardised cy'!MinB2</vt:lpstr>
      <vt:lpstr>'Age standardised en'!MinB2</vt:lpstr>
      <vt:lpstr>'Notes cy'!MinB2</vt:lpstr>
      <vt:lpstr>'Notes en'!MinB2</vt:lpstr>
      <vt:lpstr>'Progress cy'!MinB2</vt:lpstr>
      <vt:lpstr>'Progress en'!MinB2</vt:lpstr>
      <vt:lpstr>MinB2</vt:lpstr>
      <vt:lpstr>'Age standardised cy'!MinB3</vt:lpstr>
      <vt:lpstr>'Age standardised en'!MinB3</vt:lpstr>
      <vt:lpstr>'Notes cy'!MinB3</vt:lpstr>
      <vt:lpstr>'Notes en'!MinB3</vt:lpstr>
      <vt:lpstr>'Progress cy'!MinB3</vt:lpstr>
      <vt:lpstr>'Progress en'!MinB3</vt:lpstr>
      <vt:lpstr>MinB3</vt:lpstr>
      <vt:lpstr>'Age standardised cy'!MinB4</vt:lpstr>
      <vt:lpstr>'Age standardised en'!MinB4</vt:lpstr>
      <vt:lpstr>'Notes cy'!MinB4</vt:lpstr>
      <vt:lpstr>'Notes en'!MinB4</vt:lpstr>
      <vt:lpstr>'Progress cy'!MinB4</vt:lpstr>
      <vt:lpstr>'Progress en'!MinB4</vt:lpstr>
      <vt:lpstr>MinB4</vt:lpstr>
      <vt:lpstr>'Age standardised cy'!MinB5</vt:lpstr>
      <vt:lpstr>'Age standardised en'!MinB5</vt:lpstr>
      <vt:lpstr>'Notes cy'!MinB5</vt:lpstr>
      <vt:lpstr>'Notes en'!MinB5</vt:lpstr>
      <vt:lpstr>'Progress cy'!MinB5</vt:lpstr>
      <vt:lpstr>'Progress en'!MinB5</vt:lpstr>
      <vt:lpstr>MinB5</vt:lpstr>
      <vt:lpstr>'Age standardised cy'!NCYYear1</vt:lpstr>
      <vt:lpstr>'Age standardised en'!NCYYear1</vt:lpstr>
      <vt:lpstr>'Notes cy'!NCYYear1</vt:lpstr>
      <vt:lpstr>'Notes en'!NCYYear1</vt:lpstr>
      <vt:lpstr>'Progress cy'!NCYYear1</vt:lpstr>
      <vt:lpstr>'Progress en'!NCYYear1</vt:lpstr>
      <vt:lpstr>NCYYear1</vt:lpstr>
      <vt:lpstr>'Age standardised cy'!NCYYear2</vt:lpstr>
      <vt:lpstr>'Age standardised en'!NCYYear2</vt:lpstr>
      <vt:lpstr>'Notes cy'!NCYYear2</vt:lpstr>
      <vt:lpstr>'Notes en'!NCYYear2</vt:lpstr>
      <vt:lpstr>'Progress cy'!NCYYear2</vt:lpstr>
      <vt:lpstr>'Progress en'!NCYYear2</vt:lpstr>
      <vt:lpstr>NCYYear2</vt:lpstr>
      <vt:lpstr>'Age standardised cy'!NCYYear3</vt:lpstr>
      <vt:lpstr>'Age standardised en'!NCYYear3</vt:lpstr>
      <vt:lpstr>'Notes cy'!NCYYear3</vt:lpstr>
      <vt:lpstr>'Notes en'!NCYYear3</vt:lpstr>
      <vt:lpstr>'Progress cy'!NCYYear3</vt:lpstr>
      <vt:lpstr>'Progress en'!NCYYear3</vt:lpstr>
      <vt:lpstr>NCYYear3</vt:lpstr>
      <vt:lpstr>'Age standardised cy'!NCYYear4</vt:lpstr>
      <vt:lpstr>'Age standardised en'!NCYYear4</vt:lpstr>
      <vt:lpstr>'Notes cy'!NCYYear4</vt:lpstr>
      <vt:lpstr>'Notes en'!NCYYear4</vt:lpstr>
      <vt:lpstr>'Progress cy'!NCYYear4</vt:lpstr>
      <vt:lpstr>'Progress en'!NCYYear4</vt:lpstr>
      <vt:lpstr>NCYYear4</vt:lpstr>
      <vt:lpstr>'Age standardised cy'!NCYYear5</vt:lpstr>
      <vt:lpstr>'Age standardised en'!NCYYear5</vt:lpstr>
      <vt:lpstr>'Notes cy'!NCYYear5</vt:lpstr>
      <vt:lpstr>'Notes en'!NCYYear5</vt:lpstr>
      <vt:lpstr>'Progress cy'!NCYYear5</vt:lpstr>
      <vt:lpstr>'Progress en'!NCYYear5</vt:lpstr>
      <vt:lpstr>NCYYear5</vt:lpstr>
      <vt:lpstr>'Age standardised cy'!NCYYear6</vt:lpstr>
      <vt:lpstr>'Age standardised en'!NCYYear6</vt:lpstr>
      <vt:lpstr>'Notes cy'!NCYYear6</vt:lpstr>
      <vt:lpstr>'Notes en'!NCYYear6</vt:lpstr>
      <vt:lpstr>'Progress cy'!NCYYear6</vt:lpstr>
      <vt:lpstr>'Progress en'!NCYYear6</vt:lpstr>
      <vt:lpstr>NCYYear6</vt:lpstr>
      <vt:lpstr>'Age standardised cy'!NCYYear7</vt:lpstr>
      <vt:lpstr>'Age standardised en'!NCYYear7</vt:lpstr>
      <vt:lpstr>'Notes cy'!NCYYear7</vt:lpstr>
      <vt:lpstr>'Notes en'!NCYYear7</vt:lpstr>
      <vt:lpstr>'Progress cy'!NCYYear7</vt:lpstr>
      <vt:lpstr>'Progress en'!NCYYear7</vt:lpstr>
      <vt:lpstr>NCYYear7</vt:lpstr>
      <vt:lpstr>'Age standardised cy'!Print_Area</vt:lpstr>
      <vt:lpstr>'Age standardised en'!Print_Area</vt:lpstr>
      <vt:lpstr>'Progress cy'!Print_Area</vt:lpstr>
      <vt:lpstr>'Progress en'!Print_Area</vt:lpstr>
      <vt:lpstr>Proc</vt:lpstr>
      <vt:lpstr>'Progress cy'!PupilNameProgressPage</vt:lpstr>
      <vt:lpstr>'Progress en'!PupilNameProgressPage</vt:lpstr>
      <vt:lpstr>Reas</vt:lpstr>
      <vt:lpstr>'Age standardised cy'!StandScoreEng</vt:lpstr>
      <vt:lpstr>'Age standardised en'!StandScoreEng</vt:lpstr>
      <vt:lpstr>'Notes cy'!StandScoreEng</vt:lpstr>
      <vt:lpstr>'Notes en'!StandScoreEng</vt:lpstr>
      <vt:lpstr>'Progress cy'!StandScoreEng</vt:lpstr>
      <vt:lpstr>'Progress en'!StandScoreEng</vt:lpstr>
      <vt:lpstr>StandScoreEng</vt:lpstr>
      <vt:lpstr>StandScoreProc</vt:lpstr>
      <vt:lpstr>'Age standardised cy'!StandScoreReas</vt:lpstr>
      <vt:lpstr>'Age standardised en'!StandScoreReas</vt:lpstr>
      <vt:lpstr>'Notes cy'!StandScoreReas</vt:lpstr>
      <vt:lpstr>'Notes en'!StandScoreReas</vt:lpstr>
      <vt:lpstr>'Progress cy'!StandScoreReas</vt:lpstr>
      <vt:lpstr>'Progress en'!StandScoreReas</vt:lpstr>
      <vt:lpstr>StandScoreReas</vt:lpstr>
      <vt:lpstr>'Age standardised cy'!StandScoreWelsh</vt:lpstr>
      <vt:lpstr>'Age standardised en'!StandScoreWelsh</vt:lpstr>
      <vt:lpstr>'Notes cy'!StandScoreWelsh</vt:lpstr>
      <vt:lpstr>'Notes en'!StandScoreWelsh</vt:lpstr>
      <vt:lpstr>'Progress cy'!StandScoreWelsh</vt:lpstr>
      <vt:lpstr>'Progress en'!StandScoreWelsh</vt:lpstr>
      <vt:lpstr>StandScoreWelsh</vt:lpstr>
      <vt:lpstr>sum</vt:lpstr>
      <vt:lpstr>Welsh</vt:lpstr>
      <vt:lpstr>'Age standardised cy'!Year1</vt:lpstr>
      <vt:lpstr>'Age standardised en'!Year1</vt:lpstr>
      <vt:lpstr>'Notes cy'!Year1</vt:lpstr>
      <vt:lpstr>'Notes en'!Year1</vt:lpstr>
      <vt:lpstr>'Progress cy'!Year1</vt:lpstr>
      <vt:lpstr>'Progress en'!Year1</vt:lpstr>
      <vt:lpstr>Year1</vt:lpstr>
      <vt:lpstr>'Age standardised cy'!Year2</vt:lpstr>
      <vt:lpstr>'Age standardised en'!Year2</vt:lpstr>
      <vt:lpstr>'Notes cy'!Year2</vt:lpstr>
      <vt:lpstr>'Notes en'!Year2</vt:lpstr>
      <vt:lpstr>'Progress cy'!Year2</vt:lpstr>
      <vt:lpstr>'Progress en'!Year2</vt:lpstr>
      <vt:lpstr>Year2</vt:lpstr>
      <vt:lpstr>'Age standardised cy'!Year3</vt:lpstr>
      <vt:lpstr>'Age standardised en'!Year3</vt:lpstr>
      <vt:lpstr>'Notes cy'!Year3</vt:lpstr>
      <vt:lpstr>'Notes en'!Year3</vt:lpstr>
      <vt:lpstr>'Progress cy'!Year3</vt:lpstr>
      <vt:lpstr>'Progress en'!Year3</vt:lpstr>
      <vt:lpstr>Year3</vt:lpstr>
      <vt:lpstr>'Age standardised cy'!Year4</vt:lpstr>
      <vt:lpstr>'Age standardised en'!Year4</vt:lpstr>
      <vt:lpstr>'Notes cy'!Year4</vt:lpstr>
      <vt:lpstr>'Notes en'!Year4</vt:lpstr>
      <vt:lpstr>'Progress cy'!Year4</vt:lpstr>
      <vt:lpstr>'Progress en'!Year4</vt:lpstr>
      <vt:lpstr>Year4</vt:lpstr>
      <vt:lpstr>'Age standardised cy'!Year5</vt:lpstr>
      <vt:lpstr>'Age standardised en'!Year5</vt:lpstr>
      <vt:lpstr>'Notes cy'!Year5</vt:lpstr>
      <vt:lpstr>'Notes en'!Year5</vt:lpstr>
      <vt:lpstr>'Progress cy'!Year5</vt:lpstr>
      <vt:lpstr>'Progress en'!Year5</vt:lpstr>
      <vt:lpstr>Year5</vt:lpstr>
      <vt:lpstr>'Age standardised cy'!Year6</vt:lpstr>
      <vt:lpstr>'Age standardised en'!Year6</vt:lpstr>
      <vt:lpstr>'Notes cy'!Year6</vt:lpstr>
      <vt:lpstr>'Notes en'!Year6</vt:lpstr>
      <vt:lpstr>'Progress cy'!Year6</vt:lpstr>
      <vt:lpstr>'Progress en'!Year6</vt:lpstr>
      <vt:lpstr>Year6</vt:lpstr>
      <vt:lpstr>'Age standardised cy'!Year7</vt:lpstr>
      <vt:lpstr>'Age standardised en'!Year7</vt:lpstr>
      <vt:lpstr>'Notes cy'!Year7</vt:lpstr>
      <vt:lpstr>'Notes en'!Year7</vt:lpstr>
      <vt:lpstr>'Progress cy'!Year7</vt:lpstr>
      <vt:lpstr>'Progress en'!Year7</vt:lpstr>
      <vt:lpstr>Year7</vt:lpstr>
    </vt:vector>
  </TitlesOfParts>
  <Company>ATOS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Gareth H (FCS - Commercial &amp; PPM)</dc:creator>
  <cp:lastModifiedBy>Fellows, Carl (Admin)</cp:lastModifiedBy>
  <cp:lastPrinted>2019-04-17T15:41:41Z</cp:lastPrinted>
  <dcterms:created xsi:type="dcterms:W3CDTF">2015-01-21T10:34:53Z</dcterms:created>
  <dcterms:modified xsi:type="dcterms:W3CDTF">2019-07-08T13:26:19Z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A9871850</vt:lpwstr>
  </property>
  <property fmtid="{D5CDD505-2E9C-101B-9397-08002B2CF9AE}" pid="4" name="Objective-Title">
    <vt:lpwstr>20150130 Draft for pupil report and notes 30 Jan MM</vt:lpwstr>
  </property>
  <property fmtid="{D5CDD505-2E9C-101B-9397-08002B2CF9AE}" pid="5" name="Objective-Comment">
    <vt:lpwstr/>
  </property>
  <property fmtid="{D5CDD505-2E9C-101B-9397-08002B2CF9AE}" pid="6" name="Objective-CreationStamp">
    <vt:filetime>2015-01-30T08:51:24Z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2015-01-30T11:00:32Z</vt:filetime>
  </property>
  <property fmtid="{D5CDD505-2E9C-101B-9397-08002B2CF9AE}" pid="10" name="Objective-ModificationStamp">
    <vt:filetime>2015-01-30T11:00:29Z</vt:filetime>
  </property>
  <property fmtid="{D5CDD505-2E9C-101B-9397-08002B2CF9AE}" pid="11" name="Objective-Owner">
    <vt:lpwstr>Horton, Claire (DfES - SMED)</vt:lpwstr>
  </property>
  <property fmtid="{D5CDD505-2E9C-101B-9397-08002B2CF9AE}" pid="12" name="Objective-Path">
    <vt:lpwstr>Objective Global Folder:Corporate File Plan:WORKING WITH STAKEHOLDERS:Working with Stakeholders - Public Sector Organisations:Working with Stakeholders - Public Sector - Local Education Authorities:National Data Collection (NDC) - Monitoring and Assessmen</vt:lpwstr>
  </property>
  <property fmtid="{D5CDD505-2E9C-101B-9397-08002B2CF9AE}" pid="13" name="Objective-Parent">
    <vt:lpwstr>WNT Reports</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2</vt:r8>
  </property>
  <property fmtid="{D5CDD505-2E9C-101B-9397-08002B2CF9AE}" pid="17" name="Objective-VersionComment">
    <vt:lpwstr>Version 2</vt:lpwstr>
  </property>
  <property fmtid="{D5CDD505-2E9C-101B-9397-08002B2CF9AE}" pid="18" name="Objective-FileNumber">
    <vt:lpwstr/>
  </property>
  <property fmtid="{D5CDD505-2E9C-101B-9397-08002B2CF9AE}" pid="19" name="Objective-Classification">
    <vt:lpwstr>[Inherited - Official - Sensitive]</vt:lpwstr>
  </property>
  <property fmtid="{D5CDD505-2E9C-101B-9397-08002B2CF9AE}" pid="20" name="Objective-Caveats">
    <vt:lpwstr/>
  </property>
  <property fmtid="{D5CDD505-2E9C-101B-9397-08002B2CF9AE}" pid="21" name="Objective-Language [system]">
    <vt:lpwstr>English (eng)</vt:lpwstr>
  </property>
  <property fmtid="{D5CDD505-2E9C-101B-9397-08002B2CF9AE}" pid="22" name="Objective-Date Acquired [system]">
    <vt:filetime>2015-01-30T00:00:00Z</vt:filetime>
  </property>
  <property fmtid="{D5CDD505-2E9C-101B-9397-08002B2CF9AE}" pid="23" name="Objective-What to Keep [system]">
    <vt:lpwstr>No</vt:lpwstr>
  </property>
  <property fmtid="{D5CDD505-2E9C-101B-9397-08002B2CF9AE}" pid="24" name="Objective-Official Translation [system]">
    <vt:lpwstr/>
  </property>
  <property fmtid="{D5CDD505-2E9C-101B-9397-08002B2CF9AE}" pid="25" name="ContentTypeId">
    <vt:lpwstr>0x0101007D1EB5445B50E347B38FDE8C40E318B5</vt:lpwstr>
  </property>
  <property fmtid="{D5CDD505-2E9C-101B-9397-08002B2CF9AE}" pid="26" name="_dlc_DocIdItemGuid">
    <vt:lpwstr>433ff027-ce32-4206-8677-592e907485c4</vt:lpwstr>
  </property>
</Properties>
</file>